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8345" windowHeight="11835" tabRatio="979" activeTab="5"/>
  </bookViews>
  <sheets>
    <sheet name="Face Page" sheetId="1" r:id="rId1"/>
    <sheet name="Initial Budget" sheetId="2" r:id="rId2"/>
    <sheet name="Entire Budget" sheetId="3" r:id="rId3"/>
    <sheet name="Checklist" sheetId="4" r:id="rId4"/>
    <sheet name="NonModularWorksheet" sheetId="5" r:id="rId5"/>
    <sheet name="Initial Budget (2)" sheetId="6" r:id="rId6"/>
    <sheet name="Macros_Fringe" sheetId="7" state="hidden" r:id="rId7"/>
  </sheets>
  <definedNames>
    <definedName name="_xlnm.Print_Area" localSheetId="3">'Checklist'!$A$1:$L$55</definedName>
    <definedName name="_xlnm.Print_Area" localSheetId="2">'Entire Budget'!$A$2:$G$34</definedName>
    <definedName name="_xlnm.Print_Area" localSheetId="0">'Face Page'!$A$11:$P$66</definedName>
    <definedName name="_xlnm.Print_Area" localSheetId="1">'Initial Budget'!$A$24:$I$64</definedName>
    <definedName name="_xlnm.Print_Area" localSheetId="5">'Initial Budget (2)'!$A$5:$I$45</definedName>
    <definedName name="sdate" localSheetId="1">'Initial Budget'!$G$27</definedName>
    <definedName name="sdate" localSheetId="5">'Initial Budget (2)'!$G$8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<sst xmlns="http://schemas.openxmlformats.org/spreadsheetml/2006/main" count="953" uniqueCount="404">
  <si>
    <t>http://www.mssm.edu/grants/modular.shtml</t>
  </si>
  <si>
    <r>
      <t xml:space="preserve">Principal Investigator/Program Director </t>
    </r>
    <r>
      <rPr>
        <i/>
        <sz val="8"/>
        <rFont val="Arial"/>
        <family val="2"/>
      </rPr>
      <t>(Last, first, middle):</t>
    </r>
  </si>
  <si>
    <t>Notes:</t>
  </si>
  <si>
    <t xml:space="preserve">           DETAILED BUDGET FOR INITIAL BUDGET PERIOD        </t>
  </si>
  <si>
    <t xml:space="preserve">            DIRECT COSTS ONLY       </t>
  </si>
  <si>
    <t>These dates are linked to the "Macros_Fringe" Sheet.</t>
  </si>
  <si>
    <t>NAME</t>
  </si>
  <si>
    <t>ROLE ON PROJECT</t>
  </si>
  <si>
    <t>SALARY   REQUESTED</t>
  </si>
  <si>
    <t>FRINGE    BENEFITS</t>
  </si>
  <si>
    <t>John Smith, Ph.D.</t>
  </si>
  <si>
    <t xml:space="preserve">Budget Category       </t>
  </si>
  <si>
    <t>(% of Total)</t>
  </si>
  <si>
    <t>SUBTOTALS</t>
  </si>
  <si>
    <t>CONSULTANT COSTS</t>
  </si>
  <si>
    <t>description</t>
  </si>
  <si>
    <t>TRAVEL</t>
  </si>
  <si>
    <r>
      <t xml:space="preserve">ALTERATIONS AND RENOVATIONS </t>
    </r>
    <r>
      <rPr>
        <i/>
        <sz val="8"/>
        <rFont val="Arial"/>
        <family val="2"/>
      </rPr>
      <t>(Itemize by category)</t>
    </r>
  </si>
  <si>
    <t xml:space="preserve"> Page            </t>
  </si>
  <si>
    <t xml:space="preserve">Form Page 4    </t>
  </si>
  <si>
    <t>- ALL CELLS, FORMULAS, CALCULATIONS AND REFERENCES ARE UNPROTECTED!</t>
  </si>
  <si>
    <t>Color Legend</t>
  </si>
  <si>
    <t>Red</t>
  </si>
  <si>
    <t>=</t>
  </si>
  <si>
    <t>Data to be completed for individual application</t>
  </si>
  <si>
    <t>Bright Blue</t>
  </si>
  <si>
    <t>Standard MSSM data, usually not changing</t>
  </si>
  <si>
    <t>Magenta</t>
  </si>
  <si>
    <r>
      <t xml:space="preserve">Automatic calculation or reference from same sheet, no entering necessary - Your </t>
    </r>
    <r>
      <rPr>
        <b/>
        <u val="single"/>
        <sz val="10"/>
        <rFont val="Helv"/>
        <family val="2"/>
      </rPr>
      <t>option</t>
    </r>
  </si>
  <si>
    <t>Dark Blue</t>
  </si>
  <si>
    <r>
      <t xml:space="preserve">Reference or calculation from another sheet, no entering necessary - Your </t>
    </r>
    <r>
      <rPr>
        <b/>
        <u val="single"/>
        <sz val="10"/>
        <rFont val="Helv"/>
        <family val="0"/>
      </rPr>
      <t>option</t>
    </r>
  </si>
  <si>
    <t>Green</t>
  </si>
  <si>
    <t>Helpful notes</t>
  </si>
  <si>
    <r>
      <t>TOTAL DIRECT COSTS FOR INITIAL BUDGET PERIOD</t>
    </r>
    <r>
      <rPr>
        <i/>
        <sz val="8"/>
        <rFont val="Arial"/>
        <family val="2"/>
      </rPr>
      <t xml:space="preserve"> </t>
    </r>
  </si>
  <si>
    <r>
      <t xml:space="preserve">SUBTOTAL DIRECT COSTS FOR INITIAL BUDGET PERIOD </t>
    </r>
    <r>
      <rPr>
        <i/>
        <sz val="8"/>
        <rFont val="Arial"/>
        <family val="2"/>
      </rPr>
      <t>(Item 7a, Face Page)</t>
    </r>
  </si>
  <si>
    <t>CONSORTIUM/CONTRACTUAL COSTS</t>
  </si>
  <si>
    <t xml:space="preserve">       BUDGET FOR ENTIRE PROPOSED PROJECT PERIOD</t>
  </si>
  <si>
    <t>DIRECT COSTS ONLY</t>
  </si>
  <si>
    <t xml:space="preserve">     BUDGET CATEGORY</t>
  </si>
  <si>
    <t>Inflation Factor:</t>
  </si>
  <si>
    <t>TOTALS</t>
  </si>
  <si>
    <r>
      <t xml:space="preserve">PERSONNEL: </t>
    </r>
    <r>
      <rPr>
        <i/>
        <sz val="8"/>
        <rFont val="Arial"/>
        <family val="2"/>
      </rPr>
      <t>Salary and fringe</t>
    </r>
  </si>
  <si>
    <t>EQUIPMENT</t>
  </si>
  <si>
    <t>SUPPLIES</t>
  </si>
  <si>
    <t>ALTERATIONS AND           RENOVATIONS</t>
  </si>
  <si>
    <t>OTHER EXPENSES</t>
  </si>
  <si>
    <t xml:space="preserve"> </t>
  </si>
  <si>
    <t>Page</t>
  </si>
  <si>
    <t>Form Page 5</t>
  </si>
  <si>
    <t>-  ALL CELLS, FORMULAS, CALCULATIONS AND REFERENCES ARE UNPROTECTED!</t>
  </si>
  <si>
    <t>- For information on preparing a modular grant application, click on the following address:</t>
  </si>
  <si>
    <t>- On modular grant applications, this form is used for internal calculation purposes only.  Do not submit to the NIH.</t>
  </si>
  <si>
    <t>Color Legend:</t>
  </si>
  <si>
    <r>
      <t xml:space="preserve">Automatic calculation or reference from same sheet, no entering necessary - Your </t>
    </r>
    <r>
      <rPr>
        <b/>
        <u val="single"/>
        <sz val="8"/>
        <rFont val="Helv"/>
        <family val="2"/>
      </rPr>
      <t>option</t>
    </r>
  </si>
  <si>
    <r>
      <t xml:space="preserve">Reference or calculation from another sheet, no entering necessary - Your </t>
    </r>
    <r>
      <rPr>
        <b/>
        <u val="single"/>
        <sz val="8"/>
        <rFont val="Helv"/>
        <family val="0"/>
      </rPr>
      <t>option</t>
    </r>
  </si>
  <si>
    <t>Do not delete this formula!</t>
  </si>
  <si>
    <t>Project Period Start Date</t>
  </si>
  <si>
    <t>Project Period End Date</t>
  </si>
  <si>
    <t># of Years</t>
  </si>
  <si>
    <t># of months</t>
  </si>
  <si>
    <r>
      <t xml:space="preserve">SUBTOTAL DIRECT COSTS </t>
    </r>
    <r>
      <rPr>
        <i/>
        <sz val="8"/>
        <rFont val="Arial"/>
        <family val="2"/>
      </rPr>
      <t>(Sum = Item 8a, Face Page)</t>
    </r>
  </si>
  <si>
    <t>TOTAL DIRECT COSTS</t>
  </si>
  <si>
    <t>CHECKLIST</t>
  </si>
  <si>
    <t>X</t>
  </si>
  <si>
    <t>Previously reported</t>
  </si>
  <si>
    <t>(This application is to extend a funded grant beyond its current project period.)</t>
  </si>
  <si>
    <t>(This application is for additional funds to supplement a currently funded grant.)</t>
  </si>
  <si>
    <t>All applications must indicate whether program income is anticipated during the period(s) for which grant support is requested.  If program income is</t>
  </si>
  <si>
    <t>anticipated, use the format below to reflect the amount and source(s).</t>
  </si>
  <si>
    <t>Budget Period</t>
  </si>
  <si>
    <t>Anticipated Amount</t>
  </si>
  <si>
    <t>Source(s)</t>
  </si>
  <si>
    <t>N/A</t>
  </si>
  <si>
    <t xml:space="preserve"> DHHS Agreement dated:</t>
  </si>
  <si>
    <t xml:space="preserve"> DHHS Agreement being negotiated with</t>
  </si>
  <si>
    <t xml:space="preserve">                  </t>
  </si>
  <si>
    <t xml:space="preserve"> No DHHS Agreement, but rate established with</t>
  </si>
  <si>
    <t xml:space="preserve">                     </t>
  </si>
  <si>
    <t>Date</t>
  </si>
  <si>
    <t>a.  Initial budget period:</t>
  </si>
  <si>
    <t>Amount of base:  $</t>
  </si>
  <si>
    <t>% = F&amp;A costs   $</t>
  </si>
  <si>
    <t>b.  02 year</t>
  </si>
  <si>
    <t>c.  03 year</t>
  </si>
  <si>
    <t>d.  04 year</t>
  </si>
  <si>
    <t>e.  05 year</t>
  </si>
  <si>
    <t>TOTAL F&amp;A Costs $</t>
  </si>
  <si>
    <t>*Check appropriate box(es):</t>
  </si>
  <si>
    <t xml:space="preserve"> Salary and wages base</t>
  </si>
  <si>
    <t>Modified total direct cost base</t>
  </si>
  <si>
    <t xml:space="preserve">Checklist Form Page   </t>
  </si>
  <si>
    <r>
      <t>- The "</t>
    </r>
    <r>
      <rPr>
        <b/>
        <sz val="8"/>
        <color indexed="10"/>
        <rFont val="arial"/>
        <family val="2"/>
      </rPr>
      <t>X</t>
    </r>
    <r>
      <rPr>
        <b/>
        <sz val="8"/>
        <color indexed="17"/>
        <rFont val="Arial"/>
        <family val="2"/>
      </rPr>
      <t xml:space="preserve">"s can be deleted or inserted by placing your cursor/pointer in the cell </t>
    </r>
  </si>
  <si>
    <t>rather than the text box!</t>
  </si>
  <si>
    <t>CHANGE of Grantee Institution.  Name of former institution:</t>
  </si>
  <si>
    <t>FOREIGN application</t>
  </si>
  <si>
    <t>Domestic Grant with foreign involvment</t>
  </si>
  <si>
    <t>No Facilites and Administrative Costs Requested.</t>
  </si>
  <si>
    <t xml:space="preserve">  Regional Office.</t>
  </si>
  <si>
    <t>Internal Use Only:</t>
  </si>
  <si>
    <t>"BASE" CALCULATIONS:  Modified Total Direct Costs (MTDC)</t>
  </si>
  <si>
    <t>Consortium/</t>
  </si>
  <si>
    <t>Direct</t>
  </si>
  <si>
    <t>Total</t>
  </si>
  <si>
    <r>
      <t xml:space="preserve">  </t>
    </r>
    <r>
      <rPr>
        <b/>
        <sz val="8"/>
        <color indexed="17"/>
        <rFont val="Arial"/>
        <family val="2"/>
      </rPr>
      <t>Example:</t>
    </r>
    <r>
      <rPr>
        <sz val="8"/>
        <color indexed="17"/>
        <rFont val="Arial"/>
        <family val="2"/>
      </rPr>
      <t xml:space="preserve">  If you are subcontracting to an institution from years 1 to 5 and the total costs of the subcontract are $75,000 per year,  you </t>
    </r>
  </si>
  <si>
    <t xml:space="preserve">   must enter "25,000" in year 1 in the "Plus Allowable Consortium/Contracutal Costs" column.  Leave "0"s in years 2, 3, 4, and 5. Another</t>
  </si>
  <si>
    <t xml:space="preserve">   example is if you have two subcontracts on a grant from the same institution from years 2 to 5, each worth $83,000 in total costs per</t>
  </si>
  <si>
    <t xml:space="preserve">   year, enter "25,000" in year 2 only in the "Plus Allowable Consortium/Contractual Costs" column.  Leave "0"s  in years 1, 3, 4, and 5.</t>
  </si>
  <si>
    <t>- Total Costs of Subcontracts Greater or Equal to $25,000 Per Year:  Subcontracting to More than One Institution</t>
  </si>
  <si>
    <r>
      <t xml:space="preserve">    If you are subcontracting to more than one institution and the total costs in the first year of the subcontracts are more $25,000, then you</t>
    </r>
    <r>
      <rPr>
        <sz val="8"/>
        <color indexed="10"/>
        <rFont val="Arial"/>
        <family val="2"/>
      </rPr>
      <t xml:space="preserve"> </t>
    </r>
  </si>
  <si>
    <r>
      <t xml:space="preserve">   </t>
    </r>
    <r>
      <rPr>
        <b/>
        <sz val="8"/>
        <color indexed="17"/>
        <rFont val="Arial"/>
        <family val="2"/>
      </rPr>
      <t>Example:</t>
    </r>
    <r>
      <rPr>
        <sz val="8"/>
        <color indexed="17"/>
        <rFont val="Arial"/>
        <family val="2"/>
      </rPr>
      <t xml:space="preserve">  If you are subcontracting to two institutions beginning in year 1 and ending in year 5 and the subcontract at Institution 1 </t>
    </r>
  </si>
  <si>
    <t xml:space="preserve">   is $80,000 in total costs per year and the subcontract at Institution 2 is $95,000 in total costs per year, you must do the following.</t>
  </si>
  <si>
    <t xml:space="preserve">  You must enter "50,000" (2 institutions x $25,000) in year 1 in the "Plus Allowable Consortium/Contracutal Costs" column.  Leave "0"s in</t>
  </si>
  <si>
    <t xml:space="preserve">   years 2, 3, 4, and 5.</t>
  </si>
  <si>
    <t>- Total Costs of Subcontract(s) Less Than $25,000 Per Year:  Subcontracting to One Institution</t>
  </si>
  <si>
    <r>
      <t xml:space="preserve">    If you are subcontracting to one institution and the combined total costs in the first year of the subcontracts are less than  $25,000, then </t>
    </r>
    <r>
      <rPr>
        <sz val="8"/>
        <color indexed="10"/>
        <rFont val="Arial"/>
        <family val="2"/>
      </rPr>
      <t xml:space="preserve"> </t>
    </r>
  </si>
  <si>
    <t xml:space="preserve">    begins.  If the subcontract(s) continues for more than 1 year, the difference between the maximum cap of $25,000 and the combined total </t>
  </si>
  <si>
    <t xml:space="preserve">   costs of the first year must be entered in the future years.</t>
  </si>
  <si>
    <r>
      <t xml:space="preserve">   Example:</t>
    </r>
    <r>
      <rPr>
        <sz val="8"/>
        <color indexed="17"/>
        <rFont val="Arial"/>
        <family val="2"/>
      </rPr>
      <t xml:space="preserve">  If you have a subcontract from years 2 to 4 with total costs of $17,000 per year, enter "17,000" in year 2 in the "Plus Allowable </t>
    </r>
  </si>
  <si>
    <t xml:space="preserve">   Consortium/Contractual Costs" column.  The difference between $25,000 and $17,000 is $8,000.  Therefore, in year 3, enter "8,000."  </t>
  </si>
  <si>
    <t xml:space="preserve">   Leave "0"s in Years 1, 4, and 5. </t>
  </si>
  <si>
    <t>Total Base</t>
  </si>
  <si>
    <t>Less</t>
  </si>
  <si>
    <t>Plus Allowable</t>
  </si>
  <si>
    <t>MTDC</t>
  </si>
  <si>
    <t>Contractual</t>
  </si>
  <si>
    <t>01YR</t>
  </si>
  <si>
    <t>-</t>
  </si>
  <si>
    <t>+</t>
  </si>
  <si>
    <t>02YR</t>
  </si>
  <si>
    <t>03YR</t>
  </si>
  <si>
    <t>04YR</t>
  </si>
  <si>
    <t>05YR</t>
  </si>
  <si>
    <t>INDIRECT COST CALCULATIONS:</t>
  </si>
  <si>
    <t>The following calculations are linked to the "Checklist" page.</t>
  </si>
  <si>
    <t>Federal Agencies Rates</t>
  </si>
  <si>
    <t>On Site Research:  69.5%</t>
  </si>
  <si>
    <t>% RATE</t>
  </si>
  <si>
    <t>INDIRECT</t>
  </si>
  <si>
    <t>APPLIED</t>
  </si>
  <si>
    <t>COSTS</t>
  </si>
  <si>
    <t>x</t>
  </si>
  <si>
    <t>Default rate is set to 69.5%.</t>
  </si>
  <si>
    <r>
      <t xml:space="preserve">You must delete the </t>
    </r>
    <r>
      <rPr>
        <sz val="8"/>
        <color indexed="14"/>
        <rFont val="arial"/>
        <family val="2"/>
      </rPr>
      <t>"Total Base MTDC" amount</t>
    </r>
    <r>
      <rPr>
        <sz val="8"/>
        <color indexed="17"/>
        <rFont val="Arial"/>
        <family val="2"/>
      </rPr>
      <t xml:space="preserve"> in each</t>
    </r>
  </si>
  <si>
    <t>01YR Total</t>
  </si>
  <si>
    <t xml:space="preserve"> rates or any combination of the three.  </t>
  </si>
  <si>
    <t>Enter new Total Base MTDC amounts in the appropriate</t>
  </si>
  <si>
    <t>indirect cost rate line for each year.</t>
  </si>
  <si>
    <t>02YR Total</t>
  </si>
  <si>
    <t>03YR Total</t>
  </si>
  <si>
    <t>04YR Total</t>
  </si>
  <si>
    <t>05YR Total</t>
  </si>
  <si>
    <t>Grand Total</t>
  </si>
  <si>
    <t>TOTAL COST CALCULATIONS:</t>
  </si>
  <si>
    <t>TOTAL</t>
  </si>
  <si>
    <t>Indirect</t>
  </si>
  <si>
    <r>
      <t>NON-MODULAR</t>
    </r>
    <r>
      <rPr>
        <b/>
        <sz val="11"/>
        <rFont val="Arial"/>
        <family val="2"/>
      </rPr>
      <t xml:space="preserve"> CALCULATION WORKSHEET AND INSTRUCTIONS</t>
    </r>
  </si>
  <si>
    <r>
      <t xml:space="preserve">-  Equipment, Patient Care Costs, Alterations/Renovations, and Consortium/Contractual Costs are </t>
    </r>
    <r>
      <rPr>
        <u val="single"/>
        <sz val="8"/>
        <color indexed="17"/>
        <rFont val="Arial"/>
        <family val="2"/>
      </rPr>
      <t>automatically excluded</t>
    </r>
    <r>
      <rPr>
        <sz val="8"/>
        <color indexed="17"/>
        <rFont val="Arial"/>
        <family val="2"/>
      </rPr>
      <t xml:space="preserve"> from MTDC.</t>
    </r>
  </si>
  <si>
    <t>- Total Costs of Subcontracts Greater or Equal to $25,000 per Year:  Subcontracting to One Institution</t>
  </si>
  <si>
    <r>
      <t xml:space="preserve">   </t>
    </r>
    <r>
      <rPr>
        <u val="single"/>
        <sz val="8"/>
        <color indexed="17"/>
        <rFont val="Arial"/>
        <family val="2"/>
      </rPr>
      <t>must</t>
    </r>
    <r>
      <rPr>
        <sz val="8"/>
        <color indexed="17"/>
        <rFont val="Arial"/>
        <family val="2"/>
      </rPr>
      <t xml:space="preserve"> enter exactly "25,000" </t>
    </r>
    <r>
      <rPr>
        <u val="single"/>
        <sz val="8"/>
        <color indexed="17"/>
        <rFont val="Arial"/>
        <family val="2"/>
      </rPr>
      <t>for each institution</t>
    </r>
    <r>
      <rPr>
        <sz val="8"/>
        <color indexed="17"/>
        <rFont val="Arial"/>
        <family val="2"/>
      </rPr>
      <t xml:space="preserve"> in the </t>
    </r>
    <r>
      <rPr>
        <sz val="8"/>
        <color indexed="10"/>
        <rFont val="Arial"/>
        <family val="2"/>
      </rPr>
      <t>"Plus Allowable Consortium/Contractual Costs</t>
    </r>
    <r>
      <rPr>
        <sz val="8"/>
        <color indexed="17"/>
        <rFont val="Arial"/>
        <family val="2"/>
      </rPr>
      <t xml:space="preserve">" column in the year the subcontract  </t>
    </r>
    <r>
      <rPr>
        <u val="single"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  </t>
    </r>
  </si>
  <si>
    <r>
      <t xml:space="preserve">   begins.</t>
    </r>
    <r>
      <rPr>
        <u val="single"/>
        <sz val="8"/>
        <color indexed="17"/>
        <rFont val="Arial"/>
        <family val="2"/>
      </rPr>
      <t xml:space="preserve">  Leave "0"s in all other years.</t>
    </r>
  </si>
  <si>
    <r>
      <t xml:space="preserve">    you </t>
    </r>
    <r>
      <rPr>
        <u val="single"/>
        <sz val="8"/>
        <color indexed="17"/>
        <rFont val="Arial"/>
        <family val="2"/>
      </rPr>
      <t>must</t>
    </r>
    <r>
      <rPr>
        <sz val="8"/>
        <color indexed="17"/>
        <rFont val="Arial"/>
        <family val="2"/>
      </rPr>
      <t xml:space="preserve"> enter this combined total cost amount in the "</t>
    </r>
    <r>
      <rPr>
        <sz val="8"/>
        <color indexed="10"/>
        <rFont val="Arial"/>
        <family val="2"/>
      </rPr>
      <t>Plus Allowable Consortium/Contractual Costs</t>
    </r>
    <r>
      <rPr>
        <sz val="8"/>
        <color indexed="17"/>
        <rFont val="Arial"/>
        <family val="2"/>
      </rPr>
      <t xml:space="preserve">" column in the year the subcontract </t>
    </r>
  </si>
  <si>
    <t>Exclusions</t>
  </si>
  <si>
    <t xml:space="preserve"> ALL CELLS, FORMULAS, CALCULATIONS AND REFERENCES ARE UNPROTECTED!</t>
  </si>
  <si>
    <r>
      <t xml:space="preserve">The "Total Direct" figures </t>
    </r>
    <r>
      <rPr>
        <sz val="8"/>
        <color indexed="18"/>
        <rFont val="arial"/>
        <family val="2"/>
      </rPr>
      <t xml:space="preserve">in dark blue </t>
    </r>
    <r>
      <rPr>
        <sz val="8"/>
        <color indexed="17"/>
        <rFont val="Arial"/>
        <family val="2"/>
      </rPr>
      <t>are linked from the "EntireBudget" page.</t>
    </r>
  </si>
  <si>
    <t>OMB No. 0925-0001</t>
  </si>
  <si>
    <t>Department of Health and Human Services</t>
  </si>
  <si>
    <t xml:space="preserve">  LEAVE BLANK-FOR PHS USE ONLY.</t>
  </si>
  <si>
    <t>Public Health Service</t>
  </si>
  <si>
    <t xml:space="preserve">  Type</t>
  </si>
  <si>
    <t>Activity</t>
  </si>
  <si>
    <t>Number</t>
  </si>
  <si>
    <t xml:space="preserve">  Review Group</t>
  </si>
  <si>
    <t>Formerly</t>
  </si>
  <si>
    <t>Follow instructions carefully.</t>
  </si>
  <si>
    <r>
      <t xml:space="preserve">  Council/Board </t>
    </r>
    <r>
      <rPr>
        <i/>
        <sz val="8"/>
        <rFont val="Arial"/>
        <family val="2"/>
      </rPr>
      <t>(Month, Year)</t>
    </r>
  </si>
  <si>
    <t>Date Received</t>
  </si>
  <si>
    <t>Do not exceed 56-character length restrictions, including spaces.</t>
  </si>
  <si>
    <t xml:space="preserve">     title</t>
  </si>
  <si>
    <t>2. RESPONSE TO SPECIFIC REQUEST FOR APPLICATIONS OR PROGRAM ANNOUNCEMENT OR SOLICITATION</t>
  </si>
  <si>
    <t>(If "Yes," state number and title)</t>
  </si>
  <si>
    <t xml:space="preserve">    Number:</t>
  </si>
  <si>
    <t>Title:</t>
  </si>
  <si>
    <t xml:space="preserve">  3b. DEGREE(S)</t>
  </si>
  <si>
    <t xml:space="preserve">    name</t>
  </si>
  <si>
    <t xml:space="preserve">    degree</t>
  </si>
  <si>
    <t>3c. POSITION TITLE</t>
  </si>
  <si>
    <t xml:space="preserve">   title</t>
  </si>
  <si>
    <t>3e. DEPARTMENT, SERVICE, LABORATORY, OR EQUIVALENT</t>
  </si>
  <si>
    <t xml:space="preserve">   dept</t>
  </si>
  <si>
    <t>Mount Sinai School of Medicine</t>
  </si>
  <si>
    <t>3f. MAJOR SUBDIVISION</t>
  </si>
  <si>
    <t>School of Medicine</t>
  </si>
  <si>
    <t>New York, NY 10029-6574</t>
  </si>
  <si>
    <t xml:space="preserve">  E-MAIL ADDRESS:</t>
  </si>
  <si>
    <t>TEL:</t>
  </si>
  <si>
    <t>tel</t>
  </si>
  <si>
    <t>FAX:</t>
  </si>
  <si>
    <t>fax</t>
  </si>
  <si>
    <t xml:space="preserve">   e-mail</t>
  </si>
  <si>
    <t xml:space="preserve">     #     </t>
  </si>
  <si>
    <t>00005656</t>
  </si>
  <si>
    <t>A3111-01</t>
  </si>
  <si>
    <t>6. DATES OF PROPOSED PERIOD OF</t>
  </si>
  <si>
    <t>7. COSTS REQUESTED FOR INITIAL</t>
  </si>
  <si>
    <t xml:space="preserve"> 8.  COSTS REQUESTED FOR PROPOSED</t>
  </si>
  <si>
    <t xml:space="preserve">    BUDGET PERIOD</t>
  </si>
  <si>
    <t xml:space="preserve">      PERIOD OF SUPPORT</t>
  </si>
  <si>
    <t>From</t>
  </si>
  <si>
    <t xml:space="preserve">    Through</t>
  </si>
  <si>
    <t>7a. Direct Costs ($)</t>
  </si>
  <si>
    <t xml:space="preserve"> 7b.Total Costs ($)</t>
  </si>
  <si>
    <t xml:space="preserve"> 8a. Direct Costs ($)</t>
  </si>
  <si>
    <t xml:space="preserve"> 8b. Total Costs ($)</t>
  </si>
  <si>
    <t>9. APPLICANT ORGANIZATION</t>
  </si>
  <si>
    <t xml:space="preserve"> 10. TYPE OF ORGANIZATION</t>
  </si>
  <si>
    <t>Name</t>
  </si>
  <si>
    <t>Public:</t>
  </si>
  <si>
    <t>Federal</t>
  </si>
  <si>
    <t xml:space="preserve">          State</t>
  </si>
  <si>
    <t>Address</t>
  </si>
  <si>
    <t>One Gustave L. Levy Place, Box 1075</t>
  </si>
  <si>
    <t>Private:</t>
  </si>
  <si>
    <t>Private Nonprofit</t>
  </si>
  <si>
    <t>Forprofit:</t>
  </si>
  <si>
    <t>General</t>
  </si>
  <si>
    <t xml:space="preserve">                             Small Business</t>
  </si>
  <si>
    <t xml:space="preserve"> 11. ENTITY IDENTIFICATION NUMBER</t>
  </si>
  <si>
    <t>1-136171197-A1</t>
  </si>
  <si>
    <t>12. ADMINISTRATIVE OFFICIAL TO BE NOTIFIED IF AWARD IS MADE</t>
  </si>
  <si>
    <t xml:space="preserve"> 13.  OFFICIAL SIGNING FOR APPLICANT ORGANIZATION</t>
  </si>
  <si>
    <t>Ms. Jessica Moise</t>
  </si>
  <si>
    <t>Title</t>
  </si>
  <si>
    <t>Grants and Contracts Office</t>
  </si>
  <si>
    <t>Tel</t>
  </si>
  <si>
    <t>FAX</t>
  </si>
  <si>
    <t xml:space="preserve">E-Mail </t>
  </si>
  <si>
    <t>grants@mssm.edu</t>
  </si>
  <si>
    <t xml:space="preserve">  DATE</t>
  </si>
  <si>
    <t>15.  APPLICANT  ORGANIZATION  CERTIFICATION  AND ACCEPTANCE:  I certify that</t>
  </si>
  <si>
    <t xml:space="preserve"> SIGNATURE OF OFFICIAL NAMED IN 13. </t>
  </si>
  <si>
    <t>(In ink. "Per" signature not acceptable.)</t>
  </si>
  <si>
    <t xml:space="preserve">  Face Page  </t>
  </si>
  <si>
    <t>Form Page 1</t>
  </si>
  <si>
    <t>especially in boxes 4 and 5 regarding human subject and animals!!</t>
  </si>
  <si>
    <t xml:space="preserve">- Is this form printing out on two pages?  Try reducing the width of columns "H" and "P."  Click on the "Print  </t>
  </si>
  <si>
    <t>Preview" icon or go to "File" and then "Print Preview" to see if the form is now formatted on one page.</t>
  </si>
  <si>
    <t>These calculations are linked to "Face" page.</t>
  </si>
  <si>
    <t>Fringe Rate</t>
  </si>
  <si>
    <t xml:space="preserve">Total </t>
  </si>
  <si>
    <t>Instructions</t>
  </si>
  <si>
    <t xml:space="preserve">Use this second budget page if there are more than 8 employees on the project.  </t>
  </si>
  <si>
    <t>*THESE AMOUNTS HAVE BEEN ADDED TO THE PERSONNEL</t>
  </si>
  <si>
    <t>SUBTOTALS ON THE PRECEDING BUDGET PAGE.</t>
  </si>
  <si>
    <r>
      <t xml:space="preserve">Number pages consecutively at the bottom throughout the application. Do </t>
    </r>
    <r>
      <rPr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use suffixes such as 3a, 3b.</t>
    </r>
  </si>
  <si>
    <t>FRINGE BENEFITS RATE</t>
  </si>
  <si>
    <t>Users should not change formulas or calculations.</t>
  </si>
  <si>
    <t>Year</t>
  </si>
  <si>
    <t>Month</t>
  </si>
  <si>
    <t>Index</t>
  </si>
  <si>
    <t>Jan. 1998</t>
  </si>
  <si>
    <t>Jan</t>
  </si>
  <si>
    <t>Start Index :</t>
  </si>
  <si>
    <t>Feb</t>
  </si>
  <si>
    <t>End Index :</t>
  </si>
  <si>
    <t>Mar</t>
  </si>
  <si>
    <t>Apr</t>
  </si>
  <si>
    <t>Rates Used :</t>
  </si>
  <si>
    <t>May</t>
  </si>
  <si>
    <t>Jun</t>
  </si>
  <si>
    <t>Average Rate :</t>
  </si>
  <si>
    <t>Jul</t>
  </si>
  <si>
    <t>Aug</t>
  </si>
  <si>
    <t>Sep</t>
  </si>
  <si>
    <t>Oct</t>
  </si>
  <si>
    <t>Nov</t>
  </si>
  <si>
    <t>Dec</t>
  </si>
  <si>
    <t>Jan. 1999</t>
  </si>
  <si>
    <t>Jan. 2000</t>
  </si>
  <si>
    <t>Jan. 2001</t>
  </si>
  <si>
    <t>Jan. 2002</t>
  </si>
  <si>
    <t>Jan. 2003</t>
  </si>
  <si>
    <t>Jan. 2004</t>
  </si>
  <si>
    <t>Jan. 2005</t>
  </si>
  <si>
    <t>Jan. 2006</t>
  </si>
  <si>
    <t>Jan. 2007</t>
  </si>
  <si>
    <t>Jan. 2008</t>
  </si>
  <si>
    <t>Jan. 2009</t>
  </si>
  <si>
    <t>Jan. 2010</t>
  </si>
  <si>
    <t>Jan. 2011</t>
  </si>
  <si>
    <t>Jan. 2012</t>
  </si>
  <si>
    <t xml:space="preserve">The Personnel totals are automatically linked to the primary budget sheet "InitialBudget". </t>
  </si>
  <si>
    <r>
      <t xml:space="preserve">    If you are subcontracting to one institution and the combined total costs (direct plus indirect) in the first year of the subcontracts are more </t>
    </r>
    <r>
      <rPr>
        <sz val="8"/>
        <color indexed="10"/>
        <rFont val="Arial"/>
        <family val="2"/>
      </rPr>
      <t xml:space="preserve"> </t>
    </r>
  </si>
  <si>
    <r>
      <t xml:space="preserve">   than $25,000, then you </t>
    </r>
    <r>
      <rPr>
        <u val="single"/>
        <sz val="8"/>
        <color indexed="17"/>
        <rFont val="Arial"/>
        <family val="2"/>
      </rPr>
      <t>must</t>
    </r>
    <r>
      <rPr>
        <sz val="8"/>
        <color indexed="17"/>
        <rFont val="Arial"/>
        <family val="2"/>
      </rPr>
      <t xml:space="preserve"> enter exactly "25,000" in the </t>
    </r>
    <r>
      <rPr>
        <sz val="8"/>
        <color indexed="10"/>
        <rFont val="Arial"/>
        <family val="2"/>
      </rPr>
      <t>"Plus Allowable Consortium/Contractual Costs</t>
    </r>
    <r>
      <rPr>
        <sz val="8"/>
        <color indexed="17"/>
        <rFont val="Arial"/>
        <family val="2"/>
      </rPr>
      <t xml:space="preserve">" column in the year the subcontract </t>
    </r>
  </si>
  <si>
    <r>
      <t xml:space="preserve">  begins.   Leave "0"s </t>
    </r>
    <r>
      <rPr>
        <u val="single"/>
        <sz val="8"/>
        <color indexed="17"/>
        <rFont val="Arial"/>
        <family val="2"/>
      </rPr>
      <t>in all other years.</t>
    </r>
  </si>
  <si>
    <t>3h.  eRA Commons User Name</t>
  </si>
  <si>
    <t>user name</t>
  </si>
  <si>
    <t>4a. Research Exempt</t>
  </si>
  <si>
    <t>4c. Clinical Trial</t>
  </si>
  <si>
    <t xml:space="preserve">     If "Yes," Exemption no.</t>
  </si>
  <si>
    <r>
      <t>EQUIPMENT</t>
    </r>
    <r>
      <rPr>
        <i/>
        <sz val="9"/>
        <rFont val="arial"/>
        <family val="2"/>
      </rPr>
      <t xml:space="preserve"> (Itemize)</t>
    </r>
  </si>
  <si>
    <r>
      <t>OTHER EXPENSES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(Itemize by category)</t>
    </r>
  </si>
  <si>
    <r>
      <t xml:space="preserve">1. TITLE OF PROJECT  </t>
    </r>
    <r>
      <rPr>
        <i/>
        <sz val="9"/>
        <rFont val="arial"/>
        <family val="2"/>
      </rPr>
      <t>(Do not exceed 81 characters, including spaces and punctuation.)</t>
    </r>
  </si>
  <si>
    <r>
      <t>3a. NAME</t>
    </r>
    <r>
      <rPr>
        <i/>
        <sz val="9"/>
        <rFont val="arial"/>
        <family val="2"/>
      </rPr>
      <t xml:space="preserve"> (Last, first, middle)</t>
    </r>
  </si>
  <si>
    <r>
      <t xml:space="preserve">  3d. MAILING ADDRESS</t>
    </r>
    <r>
      <rPr>
        <i/>
        <sz val="9"/>
        <rFont val="arial"/>
        <family val="2"/>
      </rPr>
      <t xml:space="preserve"> (Street, city, state, zip code)</t>
    </r>
  </si>
  <si>
    <r>
      <t>1. PROGRAM INCOME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(See instructions.)</t>
    </r>
  </si>
  <si>
    <r>
      <t>TOTAL DIRECT COSTS FOR ENTIRE PROPOSED PROJECT PERIOD</t>
    </r>
    <r>
      <rPr>
        <i/>
        <sz val="9"/>
        <rFont val="arial"/>
        <family val="2"/>
      </rPr>
      <t xml:space="preserve"> </t>
    </r>
  </si>
  <si>
    <r>
      <t>3g. TELEPHONE AND FAX</t>
    </r>
    <r>
      <rPr>
        <i/>
        <sz val="9"/>
        <rFont val="arial"/>
        <family val="2"/>
      </rPr>
      <t xml:space="preserve"> (Area code, number and extension)</t>
    </r>
  </si>
  <si>
    <t>4.HUMAN SUBJECTS</t>
  </si>
  <si>
    <r>
      <t xml:space="preserve">    </t>
    </r>
    <r>
      <rPr>
        <sz val="9"/>
        <rFont val="arial"/>
        <family val="2"/>
      </rPr>
      <t>SUPPORT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(month, day, year-MM/DD/YY)</t>
    </r>
  </si>
  <si>
    <r>
      <t xml:space="preserve">DUNS NO. </t>
    </r>
    <r>
      <rPr>
        <sz val="9"/>
        <color indexed="12"/>
        <rFont val="Arial"/>
        <family val="2"/>
      </rPr>
      <t xml:space="preserve"> 78861598</t>
    </r>
  </si>
  <si>
    <r>
      <t>Cong. District:</t>
    </r>
    <r>
      <rPr>
        <sz val="9"/>
        <color indexed="12"/>
        <rFont val="Helv"/>
        <family val="0"/>
      </rPr>
      <t xml:space="preserve"> 14</t>
    </r>
  </si>
  <si>
    <r>
      <t>SUPPLIES</t>
    </r>
    <r>
      <rPr>
        <i/>
        <sz val="9"/>
        <rFont val="arial"/>
        <family val="2"/>
      </rPr>
      <t xml:space="preserve"> (Itemize by category)</t>
    </r>
  </si>
  <si>
    <r>
      <t xml:space="preserve">NEW application.  </t>
    </r>
    <r>
      <rPr>
        <i/>
        <sz val="9"/>
        <rFont val="arial"/>
        <family val="2"/>
      </rPr>
      <t>(This application is being submitted to the PHS for the first time.)</t>
    </r>
  </si>
  <si>
    <r>
      <t>Other base</t>
    </r>
    <r>
      <rPr>
        <i/>
        <sz val="9"/>
        <rFont val="arial"/>
        <family val="2"/>
      </rPr>
      <t xml:space="preserve"> (Explain)</t>
    </r>
  </si>
  <si>
    <r>
      <t xml:space="preserve"> Off-site, other special rate, or more than one rate involved</t>
    </r>
    <r>
      <rPr>
        <i/>
        <sz val="9"/>
        <rFont val="arial"/>
        <family val="2"/>
      </rPr>
      <t xml:space="preserve"> (Explain)</t>
    </r>
  </si>
  <si>
    <r>
      <t xml:space="preserve">Explanation </t>
    </r>
    <r>
      <rPr>
        <i/>
        <sz val="9"/>
        <rFont val="arial"/>
        <family val="2"/>
      </rPr>
      <t>(Attach separate sheet, if necessary.)</t>
    </r>
    <r>
      <rPr>
        <sz val="9"/>
        <rFont val="arial"/>
        <family val="2"/>
      </rPr>
      <t>:</t>
    </r>
  </si>
  <si>
    <r>
      <t xml:space="preserve">One Gustave L. Levy Place, Box # </t>
    </r>
    <r>
      <rPr>
        <sz val="12"/>
        <color indexed="10"/>
        <rFont val="Arial"/>
        <family val="2"/>
      </rPr>
      <t>####</t>
    </r>
  </si>
  <si>
    <t>Jan. 2013</t>
  </si>
  <si>
    <t>Jan. 2014</t>
  </si>
  <si>
    <t>Jan. 2015</t>
  </si>
  <si>
    <t>Jan. 2016</t>
  </si>
  <si>
    <t>Jan. 2017</t>
  </si>
  <si>
    <t>Jan. 2018</t>
  </si>
  <si>
    <t>Jan. 2019</t>
  </si>
  <si>
    <t>Jan. 2020</t>
  </si>
  <si>
    <t/>
  </si>
  <si>
    <t>Indirect Costs</t>
  </si>
  <si>
    <t>Direct Cost</t>
  </si>
  <si>
    <t xml:space="preserve">MSSM plus </t>
  </si>
  <si>
    <t>Plus</t>
  </si>
  <si>
    <r>
      <t xml:space="preserve">The "Direct" and "Less Exclusions" figures </t>
    </r>
    <r>
      <rPr>
        <sz val="8"/>
        <color indexed="18"/>
        <rFont val="arial"/>
        <family val="2"/>
      </rPr>
      <t xml:space="preserve">in dark blue </t>
    </r>
    <r>
      <rPr>
        <sz val="8"/>
        <color indexed="17"/>
        <rFont val="Arial"/>
        <family val="2"/>
      </rPr>
      <t>are linked from the "EntireBudget" page.</t>
    </r>
  </si>
  <si>
    <r>
      <t xml:space="preserve">- Remember to delete all text items </t>
    </r>
    <r>
      <rPr>
        <b/>
        <sz val="10"/>
        <color indexed="10"/>
        <rFont val="Arial Narrow"/>
        <family val="2"/>
      </rPr>
      <t>in red</t>
    </r>
    <r>
      <rPr>
        <b/>
        <sz val="10"/>
        <color indexed="17"/>
        <rFont val="Arial Narrow"/>
        <family val="2"/>
      </rPr>
      <t xml:space="preserve"> that are not necessary for your application as applicable, </t>
    </r>
  </si>
  <si>
    <r>
      <t>- The "</t>
    </r>
    <r>
      <rPr>
        <b/>
        <sz val="10"/>
        <color indexed="10"/>
        <rFont val="arial"/>
        <family val="2"/>
      </rPr>
      <t>X</t>
    </r>
    <r>
      <rPr>
        <b/>
        <sz val="10"/>
        <color indexed="17"/>
        <rFont val="Arial"/>
        <family val="2"/>
      </rPr>
      <t>"s can be deleted or inserted by placing your cursor/pointer in the text box</t>
    </r>
  </si>
  <si>
    <r>
      <t>Enter information in the</t>
    </r>
    <r>
      <rPr>
        <b/>
        <sz val="9"/>
        <color indexed="13"/>
        <rFont val="Arial Narrow"/>
        <family val="2"/>
      </rPr>
      <t xml:space="preserve"> </t>
    </r>
    <r>
      <rPr>
        <b/>
        <sz val="9"/>
        <color indexed="10"/>
        <rFont val="Arial Narrow"/>
        <family val="2"/>
      </rPr>
      <t>red sections only!</t>
    </r>
    <r>
      <rPr>
        <b/>
        <sz val="9"/>
        <color indexed="13"/>
        <rFont val="Arial Narrow"/>
        <family val="2"/>
      </rPr>
      <t xml:space="preserve">  </t>
    </r>
    <r>
      <rPr>
        <b/>
        <sz val="9"/>
        <rFont val="Arial Narrow"/>
        <family val="2"/>
      </rPr>
      <t xml:space="preserve">Read </t>
    </r>
    <r>
      <rPr>
        <b/>
        <sz val="9"/>
        <color indexed="10"/>
        <rFont val="Arial Narrow"/>
        <family val="2"/>
      </rPr>
      <t>C</t>
    </r>
    <r>
      <rPr>
        <b/>
        <sz val="9"/>
        <color indexed="12"/>
        <rFont val="Arial Narrow"/>
        <family val="2"/>
      </rPr>
      <t>o</t>
    </r>
    <r>
      <rPr>
        <b/>
        <sz val="9"/>
        <color indexed="14"/>
        <rFont val="Arial Narrow"/>
        <family val="2"/>
      </rPr>
      <t>l</t>
    </r>
    <r>
      <rPr>
        <b/>
        <sz val="9"/>
        <color indexed="18"/>
        <rFont val="Arial Narrow"/>
        <family val="2"/>
      </rPr>
      <t>o</t>
    </r>
    <r>
      <rPr>
        <b/>
        <sz val="9"/>
        <color indexed="50"/>
        <rFont val="Arial Narrow"/>
        <family val="2"/>
      </rPr>
      <t>r</t>
    </r>
    <r>
      <rPr>
        <b/>
        <sz val="9"/>
        <rFont val="Arial Narrow"/>
        <family val="2"/>
      </rPr>
      <t xml:space="preserve"> Legend and Important Notes Below!!</t>
    </r>
  </si>
  <si>
    <r>
      <t xml:space="preserve">  calculation features.  However, there can be NO GUARANTEE </t>
    </r>
    <r>
      <rPr>
        <b/>
        <u val="single"/>
        <sz val="9"/>
        <rFont val="Arial"/>
        <family val="2"/>
      </rPr>
      <t>of your specific printer's output results!!!</t>
    </r>
    <r>
      <rPr>
        <b/>
        <sz val="9"/>
        <rFont val="arial"/>
        <family val="2"/>
      </rPr>
      <t xml:space="preserve">  </t>
    </r>
  </si>
  <si>
    <t>Contractual Costs</t>
  </si>
  <si>
    <t>Grants and Contracts Officer</t>
  </si>
  <si>
    <t>Off Site Research: 26.0%</t>
  </si>
  <si>
    <t xml:space="preserve"> 69.5% calculation line if you are using the 26.0% or 8.0%</t>
  </si>
  <si>
    <t>Training and Career Development: 8.0%</t>
  </si>
  <si>
    <r>
      <t xml:space="preserve">2. ASSURANCES/CERTIFICATIONS </t>
    </r>
    <r>
      <rPr>
        <b/>
        <i/>
        <sz val="9"/>
        <rFont val="Arial"/>
        <family val="2"/>
      </rPr>
      <t>(See Instructions)</t>
    </r>
  </si>
  <si>
    <t>SUBTOTALS*</t>
  </si>
  <si>
    <t>4b. Federal-Wide Assurance No.</t>
  </si>
  <si>
    <t>4d. NIH-defined Phase III Clinical Trial</t>
  </si>
  <si>
    <t>5a. Animal Welfare Assurance No.</t>
  </si>
  <si>
    <t>5. VERTEBRATE ANIMALS</t>
  </si>
  <si>
    <t>3. PROGRAM DIRECTOR/PRINCIPAL INVESTIGATOR</t>
  </si>
  <si>
    <t xml:space="preserve">                                                                                                                                                              TOTAL</t>
  </si>
  <si>
    <r>
      <t>TOTAL DIRECT COSTS FOR INITIAL BUDGET PERIOD</t>
    </r>
    <r>
      <rPr>
        <i/>
        <sz val="12"/>
        <rFont val="Arial"/>
        <family val="2"/>
      </rPr>
      <t xml:space="preserve"> </t>
    </r>
  </si>
  <si>
    <r>
      <t>EQUIPMENT</t>
    </r>
    <r>
      <rPr>
        <i/>
        <sz val="11"/>
        <rFont val="Arial"/>
        <family val="2"/>
      </rPr>
      <t xml:space="preserve"> (Itemize)</t>
    </r>
  </si>
  <si>
    <r>
      <t>SUPPLIES</t>
    </r>
    <r>
      <rPr>
        <i/>
        <sz val="11"/>
        <rFont val="Arial"/>
        <family val="2"/>
      </rPr>
      <t xml:space="preserve"> (Itemize by category)</t>
    </r>
  </si>
  <si>
    <r>
      <t xml:space="preserve">ALTERATIONS AND RENOVATIONS </t>
    </r>
    <r>
      <rPr>
        <i/>
        <sz val="11"/>
        <rFont val="Arial"/>
        <family val="2"/>
      </rPr>
      <t>(Itemize by category)</t>
    </r>
  </si>
  <si>
    <r>
      <t xml:space="preserve">OTHER EXPENSES </t>
    </r>
    <r>
      <rPr>
        <i/>
        <sz val="11"/>
        <rFont val="Arial"/>
        <family val="2"/>
      </rPr>
      <t>(Itemize by category)</t>
    </r>
  </si>
  <si>
    <r>
      <t xml:space="preserve">Program Director/Principal Investigator </t>
    </r>
    <r>
      <rPr>
        <i/>
        <sz val="10"/>
        <rFont val="Arial"/>
        <family val="2"/>
      </rPr>
      <t>(Last, first, middle):</t>
    </r>
  </si>
  <si>
    <t xml:space="preserve">DIRECT COSTS        </t>
  </si>
  <si>
    <t xml:space="preserve">     FACILITIES AND ADMINISTRATIVE COSTS          </t>
  </si>
  <si>
    <t>PD/PI</t>
  </si>
  <si>
    <t>(from Form Page 4)</t>
  </si>
  <si>
    <t xml:space="preserve">DIRECT COSTS               </t>
  </si>
  <si>
    <r>
      <t xml:space="preserve">Program Director/Principal Investigator </t>
    </r>
    <r>
      <rPr>
        <i/>
        <sz val="8"/>
        <rFont val="Arial"/>
        <family val="2"/>
      </rPr>
      <t>(Last, first, middle):</t>
    </r>
  </si>
  <si>
    <r>
      <t>TYPE OF APPLICATION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(Check all that apply.)</t>
    </r>
  </si>
  <si>
    <t>(This application replaces a prior unfunded version of a new, renewal, or revision application.)</t>
  </si>
  <si>
    <t>RESUBMISSION of application number:</t>
  </si>
  <si>
    <t>RENEWAL of grant number:</t>
  </si>
  <si>
    <t>REVISION to grant number:</t>
  </si>
  <si>
    <t>CHANGE of program director/principal investigator.</t>
  </si>
  <si>
    <t>Name of former program director/principal investigator:</t>
  </si>
  <si>
    <t>INVENTIONS AND PATENTS (Renewal appli. Only)</t>
  </si>
  <si>
    <t xml:space="preserve">          Yes</t>
  </si>
  <si>
    <t xml:space="preserve">       No</t>
  </si>
  <si>
    <t xml:space="preserve">      Not Previously Reported</t>
  </si>
  <si>
    <t xml:space="preserve">If "Yes,"     </t>
  </si>
  <si>
    <t>you proposed project, and the name, address, telephone number and e-mail address of the official signing for the applicant organization, to</t>
  </si>
  <si>
    <t>organizations that may be interested in contacting you for further information (e.g. possible collaborations, investment)?</t>
  </si>
  <si>
    <r>
      <t>4. DISCLOSURE PERMISSION STATEMENT:</t>
    </r>
    <r>
      <rPr>
        <sz val="9"/>
        <rFont val="arial"/>
        <family val="2"/>
      </rPr>
      <t xml:space="preserve"> If this application does not result in an award, is the Government permitted to disclose the title of </t>
    </r>
  </si>
  <si>
    <t xml:space="preserve">    Yes       No</t>
  </si>
  <si>
    <r>
      <t xml:space="preserve">3. FACILITIES AND ADMINISTRATIve COSTS (F&amp;A)/ INDIRECT COSTS.  </t>
    </r>
    <r>
      <rPr>
        <sz val="9"/>
        <rFont val="arial"/>
        <family val="2"/>
      </rPr>
      <t>See specific instructions.</t>
    </r>
  </si>
  <si>
    <t xml:space="preserve"> x Rate  applied</t>
  </si>
  <si>
    <t xml:space="preserve">               Local</t>
  </si>
  <si>
    <t xml:space="preserve">           Socially and Economically Disadvantaged</t>
  </si>
  <si>
    <t xml:space="preserve">           Woman-owned</t>
  </si>
  <si>
    <r>
      <t xml:space="preserve">CALCULATION* </t>
    </r>
    <r>
      <rPr>
        <i/>
        <sz val="9"/>
        <rFont val="arial"/>
        <family val="2"/>
      </rPr>
      <t xml:space="preserve"> (The entire grant application, including the Checklist, will be reproduced and provided to peer reviewers as confidential information.)</t>
    </r>
  </si>
  <si>
    <t xml:space="preserve">     The NIH Forms contained in this Excel Workbook (Face Page, Initial Budget, Entire Budget, </t>
  </si>
  <si>
    <t xml:space="preserve">    and Checklist) have been formatted as an MSSM template with automatic </t>
  </si>
  <si>
    <t>Please contact the GCO if you need assistance (tel: (212) 659-8970 or x88970).</t>
  </si>
  <si>
    <t>Last update: 4/2007</t>
  </si>
  <si>
    <t>Form Approved Through 6/30/2012</t>
  </si>
  <si>
    <t>(212) 824-8300</t>
  </si>
  <si>
    <t>(212) 241-3294</t>
  </si>
  <si>
    <t xml:space="preserve">    PHS 398 (Rev. 6/09)</t>
  </si>
  <si>
    <r>
      <t xml:space="preserve">List PERSONNEL </t>
    </r>
    <r>
      <rPr>
        <i/>
        <sz val="10"/>
        <rFont val="Arial"/>
        <family val="2"/>
      </rPr>
      <t xml:space="preserve">(Applicant organization only)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Use Cal, Acad, or Summer to Enter Months Devoted to Project                                                                                                                                                                                                                               Enter Dollar Amounts Requested (</t>
    </r>
    <r>
      <rPr>
        <i/>
        <sz val="10"/>
        <rFont val="Arial"/>
        <family val="2"/>
      </rPr>
      <t>omit cents</t>
    </r>
    <r>
      <rPr>
        <sz val="10"/>
        <rFont val="Arial"/>
        <family val="2"/>
      </rPr>
      <t>) for Salary Requested and Fringe Benefits</t>
    </r>
  </si>
  <si>
    <t>INPATIENT CARE COSTS</t>
  </si>
  <si>
    <t>OUTPATIENT CARE COSTS</t>
  </si>
  <si>
    <r>
      <t xml:space="preserve"> </t>
    </r>
    <r>
      <rPr>
        <sz val="10"/>
        <rFont val="Arial"/>
        <family val="2"/>
      </rPr>
      <t xml:space="preserve">   FROM   </t>
    </r>
    <r>
      <rPr>
        <sz val="9"/>
        <rFont val="arial"/>
        <family val="2"/>
      </rPr>
      <t xml:space="preserve">     </t>
    </r>
  </si>
  <si>
    <r>
      <t xml:space="preserve">   </t>
    </r>
    <r>
      <rPr>
        <sz val="10"/>
        <rFont val="Arial"/>
        <family val="2"/>
      </rPr>
      <t xml:space="preserve">THROUGH </t>
    </r>
    <r>
      <rPr>
        <sz val="9"/>
        <rFont val="arial"/>
        <family val="2"/>
      </rPr>
      <t xml:space="preserve">              </t>
    </r>
  </si>
  <si>
    <r>
      <t xml:space="preserve">SUBTOTAL DIRECT COSTS FOR INITIAL BUDGET PERIOD </t>
    </r>
    <r>
      <rPr>
        <i/>
        <sz val="11"/>
        <rFont val="Arial"/>
        <family val="2"/>
      </rPr>
      <t>(Item 7a, Face Page)</t>
    </r>
  </si>
  <si>
    <t>2nd ADDITIONAL YEAR OF SUPPORT REQUESTED</t>
  </si>
  <si>
    <t>3rd ADDITIONAL YEAR OF SUPPORT REQUESTED</t>
  </si>
  <si>
    <t>4th ADDITIONAL YEAR OF SUPPORT REQUESTED</t>
  </si>
  <si>
    <t>5th ADDITIONAL YEAR OF SUPPORT REQUESTED</t>
  </si>
  <si>
    <t>DIRECT CONSOTIUM/ CONTRACTUAL                                           COSTS</t>
  </si>
  <si>
    <t>F&amp;A CONSOTIUM/ CONTRACTUAL                                                  COSTS</t>
  </si>
  <si>
    <t xml:space="preserve">   PHS 398 (Rev. 6/09)</t>
  </si>
  <si>
    <t xml:space="preserve">                  FACILITIES AND ADMINISTRATION COSTS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</si>
</sst>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#,##0.;\(#,##0.\)"/>
    <numFmt numFmtId="167" formatCode="#,##0.;\(#,##0\)"/>
    <numFmt numFmtId="168" formatCode="&quot;$&quot;#,##0;\-&quot;$&quot;#,##0"/>
    <numFmt numFmtId="169" formatCode="#,##0."/>
    <numFmt numFmtId="170" formatCode="#,##0.;[Red]\(#,##0.\)"/>
    <numFmt numFmtId="171" formatCode="hh:mm:ss\ AM/PM"/>
    <numFmt numFmtId="172" formatCode="0.0%"/>
    <numFmt numFmtId="173" formatCode="[$-409]h:mm:ss\ AM/PM"/>
    <numFmt numFmtId="174" formatCode="[$-409]dddd\,\ mmmm\ dd\,\ yyyy"/>
    <numFmt numFmtId="175" formatCode="dd\-mmm\-yy_)"/>
    <numFmt numFmtId="176" formatCode="00"/>
    <numFmt numFmtId="177" formatCode="0.0"/>
    <numFmt numFmtId="178" formatCode="0.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;[Red]&quot;$&quot;#,##0"/>
    <numFmt numFmtId="184" formatCode="&quot;$&quot;#,##0"/>
  </numFmts>
  <fonts count="250">
    <font>
      <sz val="10"/>
      <name val="Arial"/>
      <family val="0"/>
    </font>
    <font>
      <sz val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name val="Geneva"/>
      <family val="0"/>
    </font>
    <font>
      <u val="single"/>
      <sz val="9.5"/>
      <color indexed="12"/>
      <name val="Courier"/>
      <family val="0"/>
    </font>
    <font>
      <i/>
      <sz val="8"/>
      <name val="Arial"/>
      <family val="2"/>
    </font>
    <font>
      <sz val="11"/>
      <color indexed="18"/>
      <name val="Times New Roman"/>
      <family val="1"/>
    </font>
    <font>
      <sz val="11"/>
      <color indexed="14"/>
      <name val="Times New Roman"/>
      <family val="1"/>
    </font>
    <font>
      <b/>
      <sz val="10"/>
      <color indexed="17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Geneva"/>
      <family val="0"/>
    </font>
    <font>
      <sz val="12"/>
      <color indexed="18"/>
      <name val="Times New Roman"/>
      <family val="1"/>
    </font>
    <font>
      <sz val="12"/>
      <color indexed="14"/>
      <name val="Times New Roman"/>
      <family val="1"/>
    </font>
    <font>
      <sz val="9"/>
      <color indexed="17"/>
      <name val="Geneva"/>
      <family val="0"/>
    </font>
    <font>
      <sz val="7"/>
      <name val="Arial"/>
      <family val="2"/>
    </font>
    <font>
      <u val="single"/>
      <sz val="9"/>
      <color indexed="17"/>
      <name val="Geneva"/>
      <family val="0"/>
    </font>
    <font>
      <sz val="11.5"/>
      <color indexed="10"/>
      <name val="Times New Roman"/>
      <family val="1"/>
    </font>
    <font>
      <sz val="8"/>
      <color indexed="8"/>
      <name val="arial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7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12"/>
      <name val="Times New Roman"/>
      <family val="0"/>
    </font>
    <font>
      <sz val="7"/>
      <color indexed="16"/>
      <name val="Arial"/>
      <family val="2"/>
    </font>
    <font>
      <b/>
      <sz val="7"/>
      <color indexed="16"/>
      <name val="Arial"/>
      <family val="2"/>
    </font>
    <font>
      <sz val="11"/>
      <color indexed="10"/>
      <name val="Times New Roman"/>
      <family val="1"/>
    </font>
    <font>
      <b/>
      <sz val="8"/>
      <name val="Arial"/>
      <family val="2"/>
    </font>
    <font>
      <b/>
      <sz val="10"/>
      <color indexed="50"/>
      <name val="Arial Narrow"/>
      <family val="2"/>
    </font>
    <font>
      <sz val="10"/>
      <color indexed="50"/>
      <name val="Helv"/>
      <family val="2"/>
    </font>
    <font>
      <sz val="10"/>
      <color indexed="50"/>
      <name val="Geneva"/>
      <family val="0"/>
    </font>
    <font>
      <sz val="10"/>
      <name val="Helv"/>
      <family val="2"/>
    </font>
    <font>
      <b/>
      <u val="single"/>
      <sz val="10"/>
      <name val="Helv"/>
      <family val="0"/>
    </font>
    <font>
      <b/>
      <u val="single"/>
      <sz val="10"/>
      <color indexed="10"/>
      <name val="Helv"/>
      <family val="2"/>
    </font>
    <font>
      <b/>
      <sz val="10"/>
      <color indexed="8"/>
      <name val="Helv"/>
      <family val="0"/>
    </font>
    <font>
      <b/>
      <sz val="10"/>
      <name val="Helv"/>
      <family val="2"/>
    </font>
    <font>
      <b/>
      <u val="single"/>
      <sz val="10"/>
      <color indexed="12"/>
      <name val="Helv"/>
      <family val="2"/>
    </font>
    <font>
      <b/>
      <u val="single"/>
      <sz val="10"/>
      <color indexed="14"/>
      <name val="Helv"/>
      <family val="2"/>
    </font>
    <font>
      <b/>
      <u val="single"/>
      <sz val="10"/>
      <color indexed="18"/>
      <name val="Helv"/>
      <family val="2"/>
    </font>
    <font>
      <b/>
      <u val="single"/>
      <sz val="10"/>
      <color indexed="17"/>
      <name val="Helv"/>
      <family val="2"/>
    </font>
    <font>
      <sz val="8"/>
      <name val="MS Sans Serif"/>
      <family val="0"/>
    </font>
    <font>
      <b/>
      <sz val="8"/>
      <color indexed="17"/>
      <name val="Arial"/>
      <family val="2"/>
    </font>
    <font>
      <b/>
      <sz val="10"/>
      <color indexed="10"/>
      <name val="Geneva"/>
      <family val="0"/>
    </font>
    <font>
      <sz val="10"/>
      <color indexed="17"/>
      <name val="Geneva"/>
      <family val="0"/>
    </font>
    <font>
      <sz val="8"/>
      <name val="Helv"/>
      <family val="2"/>
    </font>
    <font>
      <b/>
      <sz val="8"/>
      <color indexed="17"/>
      <name val="Helv"/>
      <family val="0"/>
    </font>
    <font>
      <b/>
      <sz val="8"/>
      <color indexed="17"/>
      <name val="Arial Narrow"/>
      <family val="2"/>
    </font>
    <font>
      <sz val="8"/>
      <color indexed="17"/>
      <name val="Helv"/>
      <family val="2"/>
    </font>
    <font>
      <b/>
      <sz val="10"/>
      <color indexed="17"/>
      <name val="Arial Narrow"/>
      <family val="2"/>
    </font>
    <font>
      <u val="single"/>
      <sz val="10"/>
      <color indexed="12"/>
      <name val="Arial Narrow"/>
      <family val="2"/>
    </font>
    <font>
      <b/>
      <sz val="8"/>
      <name val="Helv"/>
      <family val="2"/>
    </font>
    <font>
      <b/>
      <u val="single"/>
      <sz val="8"/>
      <color indexed="10"/>
      <name val="Helv"/>
      <family val="2"/>
    </font>
    <font>
      <b/>
      <sz val="8"/>
      <color indexed="8"/>
      <name val="Helv"/>
      <family val="0"/>
    </font>
    <font>
      <b/>
      <u val="single"/>
      <sz val="8"/>
      <color indexed="12"/>
      <name val="Helv"/>
      <family val="2"/>
    </font>
    <font>
      <b/>
      <u val="single"/>
      <sz val="8"/>
      <color indexed="14"/>
      <name val="Helv"/>
      <family val="2"/>
    </font>
    <font>
      <b/>
      <u val="single"/>
      <sz val="8"/>
      <name val="Helv"/>
      <family val="2"/>
    </font>
    <font>
      <b/>
      <u val="single"/>
      <sz val="8"/>
      <color indexed="18"/>
      <name val="Helv"/>
      <family val="2"/>
    </font>
    <font>
      <b/>
      <u val="single"/>
      <sz val="8"/>
      <color indexed="17"/>
      <name val="Helv"/>
      <family val="2"/>
    </font>
    <font>
      <b/>
      <u val="single"/>
      <sz val="8"/>
      <name val="Arial"/>
      <family val="2"/>
    </font>
    <font>
      <sz val="10"/>
      <name val="MS Sans Serif"/>
      <family val="0"/>
    </font>
    <font>
      <sz val="10"/>
      <color indexed="18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sz val="10"/>
      <color indexed="18"/>
      <name val="arial"/>
      <family val="0"/>
    </font>
    <font>
      <sz val="10"/>
      <color indexed="14"/>
      <name val="arial"/>
      <family val="0"/>
    </font>
    <font>
      <b/>
      <sz val="10"/>
      <color indexed="10"/>
      <name val="Arial"/>
      <family val="0"/>
    </font>
    <font>
      <sz val="8"/>
      <color indexed="18"/>
      <name val="arial"/>
      <family val="2"/>
    </font>
    <font>
      <sz val="8"/>
      <color indexed="14"/>
      <name val="arial"/>
      <family val="2"/>
    </font>
    <font>
      <sz val="8"/>
      <color indexed="10"/>
      <name val="Times New Roman"/>
      <family val="1"/>
    </font>
    <font>
      <sz val="7.5"/>
      <color indexed="18"/>
      <name val="Arial"/>
      <family val="2"/>
    </font>
    <font>
      <sz val="7.5"/>
      <color indexed="14"/>
      <name val="Arial"/>
      <family val="2"/>
    </font>
    <font>
      <sz val="7.5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Helv"/>
      <family val="0"/>
    </font>
    <font>
      <b/>
      <sz val="8"/>
      <color indexed="10"/>
      <name val="Helv"/>
      <family val="0"/>
    </font>
    <font>
      <sz val="8"/>
      <color indexed="10"/>
      <name val="MS Sans Serif"/>
      <family val="2"/>
    </font>
    <font>
      <b/>
      <i/>
      <sz val="12"/>
      <name val="arial"/>
      <family val="2"/>
    </font>
    <font>
      <sz val="7"/>
      <color indexed="14"/>
      <name val="Arial"/>
      <family val="2"/>
    </font>
    <font>
      <sz val="8"/>
      <color indexed="32"/>
      <name val="arial"/>
      <family val="2"/>
    </font>
    <font>
      <b/>
      <sz val="16"/>
      <name val="Arial"/>
      <family val="2"/>
    </font>
    <font>
      <b/>
      <i/>
      <u val="single"/>
      <sz val="11"/>
      <name val="arial"/>
      <family val="2"/>
    </font>
    <font>
      <sz val="8"/>
      <color indexed="17"/>
      <name val="Arial"/>
      <family val="2"/>
    </font>
    <font>
      <u val="single"/>
      <sz val="8"/>
      <color indexed="17"/>
      <name val="Arial"/>
      <family val="2"/>
    </font>
    <font>
      <sz val="10"/>
      <color indexed="14"/>
      <name val="MS Sans Serif"/>
      <family val="2"/>
    </font>
    <font>
      <b/>
      <u val="single"/>
      <sz val="10"/>
      <color indexed="50"/>
      <name val="Arial"/>
      <family val="2"/>
    </font>
    <font>
      <i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32"/>
      <name val="Arial"/>
      <family val="2"/>
    </font>
    <font>
      <b/>
      <sz val="8"/>
      <color indexed="33"/>
      <name val="Arial"/>
      <family val="2"/>
    </font>
    <font>
      <b/>
      <u val="single"/>
      <sz val="8"/>
      <color indexed="10"/>
      <name val="arial"/>
      <family val="0"/>
    </font>
    <font>
      <b/>
      <sz val="10"/>
      <color indexed="33"/>
      <name val="Arial"/>
      <family val="2"/>
    </font>
    <font>
      <sz val="8"/>
      <color indexed="12"/>
      <name val="Helv"/>
      <family val="2"/>
    </font>
    <font>
      <b/>
      <sz val="13"/>
      <color indexed="17"/>
      <name val="Arial"/>
      <family val="2"/>
    </font>
    <font>
      <b/>
      <u val="single"/>
      <sz val="12"/>
      <name val="Arial Narrow"/>
      <family val="2"/>
    </font>
    <font>
      <b/>
      <i/>
      <sz val="12"/>
      <color indexed="10"/>
      <name val="Arial Narrow"/>
      <family val="2"/>
    </font>
    <font>
      <b/>
      <i/>
      <sz val="10"/>
      <color indexed="10"/>
      <name val="Arial"/>
      <family val="2"/>
    </font>
    <font>
      <sz val="12"/>
      <name val="Helv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8"/>
      <color indexed="10"/>
      <name val="Arial"/>
      <family val="2"/>
    </font>
    <font>
      <sz val="7"/>
      <color indexed="8"/>
      <name val="arial"/>
      <family val="2"/>
    </font>
    <font>
      <sz val="10"/>
      <name val="Courier"/>
      <family val="0"/>
    </font>
    <font>
      <b/>
      <i/>
      <u val="single"/>
      <sz val="8"/>
      <name val="Helv"/>
      <family val="0"/>
    </font>
    <font>
      <sz val="8"/>
      <color indexed="32"/>
      <name val="Helv"/>
      <family val="2"/>
    </font>
    <font>
      <sz val="10"/>
      <color indexed="12"/>
      <name val="Courier"/>
      <family val="0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8"/>
      <color indexed="10"/>
      <name val="Helv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10"/>
      <name val="Times New Roman"/>
      <family val="1"/>
    </font>
    <font>
      <u val="single"/>
      <sz val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8"/>
      <name val="Arial"/>
      <family val="2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sz val="11"/>
      <name val="Arial"/>
      <family val="2"/>
    </font>
    <font>
      <sz val="11"/>
      <color indexed="6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color indexed="17"/>
      <name val="Helv"/>
      <family val="0"/>
    </font>
    <font>
      <sz val="11"/>
      <name val="Geneva"/>
      <family val="0"/>
    </font>
    <font>
      <sz val="9"/>
      <color indexed="10"/>
      <name val="Arial"/>
      <family val="2"/>
    </font>
    <font>
      <sz val="9"/>
      <name val="Helv"/>
      <family val="2"/>
    </font>
    <font>
      <sz val="9"/>
      <color indexed="14"/>
      <name val="Arial"/>
      <family val="2"/>
    </font>
    <font>
      <sz val="9"/>
      <color indexed="18"/>
      <name val="Arial"/>
      <family val="2"/>
    </font>
    <font>
      <sz val="9"/>
      <name val="Times New Roman"/>
      <family val="0"/>
    </font>
    <font>
      <sz val="9"/>
      <color indexed="16"/>
      <name val="Arial"/>
      <family val="2"/>
    </font>
    <font>
      <sz val="9"/>
      <color indexed="14"/>
      <name val="Times New Roman"/>
      <family val="1"/>
    </font>
    <font>
      <sz val="9"/>
      <color indexed="10"/>
      <name val="MS Sans Serif"/>
      <family val="2"/>
    </font>
    <font>
      <b/>
      <sz val="9"/>
      <name val="Arial"/>
      <family val="0"/>
    </font>
    <font>
      <i/>
      <sz val="9"/>
      <name val="Arial"/>
      <family val="0"/>
    </font>
    <font>
      <sz val="9"/>
      <name val="MS Sans Serif"/>
      <family val="0"/>
    </font>
    <font>
      <b/>
      <sz val="9"/>
      <color indexed="14"/>
      <name val="Arial"/>
      <family val="2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arial"/>
      <family val="2"/>
    </font>
    <font>
      <sz val="8"/>
      <name val="Geneva"/>
      <family val="0"/>
    </font>
    <font>
      <sz val="9"/>
      <color indexed="32"/>
      <name val="Helv"/>
      <family val="2"/>
    </font>
    <font>
      <sz val="9"/>
      <color indexed="12"/>
      <name val="Arial"/>
      <family val="2"/>
    </font>
    <font>
      <sz val="9"/>
      <color indexed="12"/>
      <name val="Helv"/>
      <family val="0"/>
    </font>
    <font>
      <b/>
      <sz val="9"/>
      <color indexed="16"/>
      <name val="Arial"/>
      <family val="2"/>
    </font>
    <font>
      <sz val="8.5"/>
      <name val="arial"/>
      <family val="2"/>
    </font>
    <font>
      <b/>
      <sz val="9"/>
      <color indexed="8"/>
      <name val="arial"/>
      <family val="2"/>
    </font>
    <font>
      <b/>
      <sz val="12"/>
      <color indexed="17"/>
      <name val="Helv"/>
      <family val="0"/>
    </font>
    <font>
      <sz val="8"/>
      <color indexed="62"/>
      <name val="Arial"/>
      <family val="2"/>
    </font>
    <font>
      <sz val="11"/>
      <color indexed="62"/>
      <name val="Times New Roman"/>
      <family val="1"/>
    </font>
    <font>
      <sz val="10"/>
      <color indexed="17"/>
      <name val="Helv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Courier"/>
      <family val="0"/>
    </font>
    <font>
      <b/>
      <u val="single"/>
      <sz val="9"/>
      <name val="Arial"/>
      <family val="2"/>
    </font>
    <font>
      <sz val="9"/>
      <color indexed="10"/>
      <name val="Boca Raton ICG"/>
      <family val="0"/>
    </font>
    <font>
      <b/>
      <sz val="9"/>
      <name val="Arial Narrow"/>
      <family val="2"/>
    </font>
    <font>
      <b/>
      <sz val="9"/>
      <color indexed="13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Arial Narrow"/>
      <family val="2"/>
    </font>
    <font>
      <b/>
      <sz val="9"/>
      <color indexed="14"/>
      <name val="Arial Narrow"/>
      <family val="2"/>
    </font>
    <font>
      <b/>
      <sz val="9"/>
      <color indexed="18"/>
      <name val="Arial Narrow"/>
      <family val="2"/>
    </font>
    <font>
      <b/>
      <sz val="9"/>
      <color indexed="50"/>
      <name val="Arial Narrow"/>
      <family val="2"/>
    </font>
    <font>
      <sz val="10"/>
      <color indexed="63"/>
      <name val="Arial"/>
      <family val="2"/>
    </font>
    <font>
      <i/>
      <sz val="10"/>
      <color indexed="17"/>
      <name val="arial"/>
      <family val="2"/>
    </font>
    <font>
      <i/>
      <sz val="10"/>
      <color indexed="17"/>
      <name val="Arial Narrow"/>
      <family val="2"/>
    </font>
    <font>
      <i/>
      <sz val="10"/>
      <color indexed="10"/>
      <name val="Arial"/>
      <family val="2"/>
    </font>
    <font>
      <sz val="10"/>
      <color indexed="12"/>
      <name val="Helv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4"/>
      <name val="Arial"/>
      <family val="2"/>
    </font>
    <font>
      <b/>
      <sz val="13"/>
      <color indexed="16"/>
      <name val="Arial"/>
      <family val="2"/>
    </font>
    <font>
      <sz val="13"/>
      <name val="Geneva"/>
      <family val="0"/>
    </font>
    <font>
      <sz val="14"/>
      <color indexed="8"/>
      <name val="arial"/>
      <family val="2"/>
    </font>
    <font>
      <sz val="9"/>
      <name val="Courier"/>
      <family val="0"/>
    </font>
    <font>
      <b/>
      <i/>
      <u val="single"/>
      <sz val="9"/>
      <name val="Helv"/>
      <family val="0"/>
    </font>
    <font>
      <sz val="9"/>
      <color indexed="18"/>
      <name val="arial"/>
      <family val="0"/>
    </font>
    <font>
      <sz val="9"/>
      <color indexed="9"/>
      <name val="Times New Roman"/>
      <family val="1"/>
    </font>
    <font>
      <sz val="12"/>
      <color indexed="1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17"/>
      <name val="Arial"/>
      <family val="0"/>
    </font>
    <font>
      <b/>
      <i/>
      <sz val="7"/>
      <color indexed="8"/>
      <name val="MS Sans Serif"/>
      <family val="0"/>
    </font>
    <font>
      <sz val="8"/>
      <color indexed="8"/>
      <name val="MS Sans Serif"/>
      <family val="0"/>
    </font>
    <font>
      <i/>
      <sz val="8"/>
      <color indexed="8"/>
      <name val="Helv"/>
      <family val="0"/>
    </font>
    <font>
      <sz val="8"/>
      <color indexed="8"/>
      <name val="Times New Roman"/>
      <family val="0"/>
    </font>
    <font>
      <sz val="8"/>
      <color indexed="17"/>
      <name val="Times New Roman"/>
      <family val="0"/>
    </font>
    <font>
      <sz val="12"/>
      <color indexed="17"/>
      <name val="Times New Roman"/>
      <family val="0"/>
    </font>
    <font>
      <b/>
      <sz val="12"/>
      <color indexed="17"/>
      <name val="Times New Roman"/>
      <family val="0"/>
    </font>
    <font>
      <sz val="8.5"/>
      <color indexed="8"/>
      <name val="arial"/>
      <family val="0"/>
    </font>
    <font>
      <sz val="7.75"/>
      <color indexed="8"/>
      <name val="arial"/>
      <family val="0"/>
    </font>
    <font>
      <sz val="7.5"/>
      <color indexed="8"/>
      <name val="Arial"/>
      <family val="0"/>
    </font>
    <font>
      <b/>
      <sz val="8"/>
      <color indexed="8"/>
      <name val="Arial"/>
      <family val="0"/>
    </font>
    <font>
      <i/>
      <sz val="7"/>
      <color indexed="8"/>
      <name val="Helv"/>
      <family val="0"/>
    </font>
    <font>
      <b/>
      <i/>
      <sz val="7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3" fillId="2" borderId="0" applyNumberFormat="0" applyBorder="0" applyAlignment="0" applyProtection="0"/>
    <xf numFmtId="0" fontId="233" fillId="3" borderId="0" applyNumberFormat="0" applyBorder="0" applyAlignment="0" applyProtection="0"/>
    <xf numFmtId="0" fontId="233" fillId="4" borderId="0" applyNumberFormat="0" applyBorder="0" applyAlignment="0" applyProtection="0"/>
    <xf numFmtId="0" fontId="233" fillId="5" borderId="0" applyNumberFormat="0" applyBorder="0" applyAlignment="0" applyProtection="0"/>
    <xf numFmtId="0" fontId="233" fillId="6" borderId="0" applyNumberFormat="0" applyBorder="0" applyAlignment="0" applyProtection="0"/>
    <xf numFmtId="0" fontId="233" fillId="7" borderId="0" applyNumberFormat="0" applyBorder="0" applyAlignment="0" applyProtection="0"/>
    <xf numFmtId="0" fontId="233" fillId="8" borderId="0" applyNumberFormat="0" applyBorder="0" applyAlignment="0" applyProtection="0"/>
    <xf numFmtId="0" fontId="233" fillId="9" borderId="0" applyNumberFormat="0" applyBorder="0" applyAlignment="0" applyProtection="0"/>
    <xf numFmtId="0" fontId="233" fillId="10" borderId="0" applyNumberFormat="0" applyBorder="0" applyAlignment="0" applyProtection="0"/>
    <xf numFmtId="0" fontId="233" fillId="11" borderId="0" applyNumberFormat="0" applyBorder="0" applyAlignment="0" applyProtection="0"/>
    <xf numFmtId="0" fontId="233" fillId="12" borderId="0" applyNumberFormat="0" applyBorder="0" applyAlignment="0" applyProtection="0"/>
    <xf numFmtId="0" fontId="233" fillId="13" borderId="0" applyNumberFormat="0" applyBorder="0" applyAlignment="0" applyProtection="0"/>
    <xf numFmtId="0" fontId="234" fillId="14" borderId="0" applyNumberFormat="0" applyBorder="0" applyAlignment="0" applyProtection="0"/>
    <xf numFmtId="0" fontId="234" fillId="15" borderId="0" applyNumberFormat="0" applyBorder="0" applyAlignment="0" applyProtection="0"/>
    <xf numFmtId="0" fontId="234" fillId="16" borderId="0" applyNumberFormat="0" applyBorder="0" applyAlignment="0" applyProtection="0"/>
    <xf numFmtId="0" fontId="234" fillId="17" borderId="0" applyNumberFormat="0" applyBorder="0" applyAlignment="0" applyProtection="0"/>
    <xf numFmtId="0" fontId="234" fillId="18" borderId="0" applyNumberFormat="0" applyBorder="0" applyAlignment="0" applyProtection="0"/>
    <xf numFmtId="0" fontId="234" fillId="19" borderId="0" applyNumberFormat="0" applyBorder="0" applyAlignment="0" applyProtection="0"/>
    <xf numFmtId="0" fontId="234" fillId="20" borderId="0" applyNumberFormat="0" applyBorder="0" applyAlignment="0" applyProtection="0"/>
    <xf numFmtId="0" fontId="234" fillId="21" borderId="0" applyNumberFormat="0" applyBorder="0" applyAlignment="0" applyProtection="0"/>
    <xf numFmtId="0" fontId="234" fillId="22" borderId="0" applyNumberFormat="0" applyBorder="0" applyAlignment="0" applyProtection="0"/>
    <xf numFmtId="0" fontId="234" fillId="23" borderId="0" applyNumberFormat="0" applyBorder="0" applyAlignment="0" applyProtection="0"/>
    <xf numFmtId="0" fontId="234" fillId="24" borderId="0" applyNumberFormat="0" applyBorder="0" applyAlignment="0" applyProtection="0"/>
    <xf numFmtId="0" fontId="234" fillId="25" borderId="0" applyNumberFormat="0" applyBorder="0" applyAlignment="0" applyProtection="0"/>
    <xf numFmtId="0" fontId="235" fillId="26" borderId="0" applyNumberFormat="0" applyBorder="0" applyAlignment="0" applyProtection="0"/>
    <xf numFmtId="0" fontId="236" fillId="27" borderId="1" applyNumberFormat="0" applyAlignment="0" applyProtection="0"/>
    <xf numFmtId="0" fontId="2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9" fillId="29" borderId="0" applyNumberFormat="0" applyBorder="0" applyAlignment="0" applyProtection="0"/>
    <xf numFmtId="0" fontId="240" fillId="0" borderId="3" applyNumberFormat="0" applyFill="0" applyAlignment="0" applyProtection="0"/>
    <xf numFmtId="0" fontId="241" fillId="0" borderId="4" applyNumberFormat="0" applyFill="0" applyAlignment="0" applyProtection="0"/>
    <xf numFmtId="0" fontId="242" fillId="0" borderId="5" applyNumberFormat="0" applyFill="0" applyAlignment="0" applyProtection="0"/>
    <xf numFmtId="0" fontId="2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3" fillId="30" borderId="1" applyNumberFormat="0" applyAlignment="0" applyProtection="0"/>
    <xf numFmtId="0" fontId="244" fillId="0" borderId="6" applyNumberFormat="0" applyFill="0" applyAlignment="0" applyProtection="0"/>
    <xf numFmtId="0" fontId="245" fillId="31" borderId="0" applyNumberFormat="0" applyBorder="0" applyAlignment="0" applyProtection="0"/>
    <xf numFmtId="0" fontId="71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5" fillId="0" borderId="0" applyProtection="0">
      <alignment/>
    </xf>
    <xf numFmtId="0" fontId="62" fillId="0" borderId="0">
      <alignment/>
      <protection/>
    </xf>
    <xf numFmtId="0" fontId="0" fillId="32" borderId="7" applyNumberFormat="0" applyFont="0" applyAlignment="0" applyProtection="0"/>
    <xf numFmtId="0" fontId="246" fillId="27" borderId="8" applyNumberFormat="0" applyAlignment="0" applyProtection="0"/>
    <xf numFmtId="9" fontId="0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9" applyNumberFormat="0" applyFill="0" applyAlignment="0" applyProtection="0"/>
    <xf numFmtId="0" fontId="249" fillId="0" borderId="0" applyNumberFormat="0" applyFill="0" applyBorder="0" applyAlignment="0" applyProtection="0"/>
  </cellStyleXfs>
  <cellXfs count="1128">
    <xf numFmtId="0" fontId="0" fillId="0" borderId="0" xfId="0" applyAlignment="1">
      <alignment/>
    </xf>
    <xf numFmtId="0" fontId="5" fillId="0" borderId="0" xfId="60">
      <alignment/>
    </xf>
    <xf numFmtId="0" fontId="5" fillId="0" borderId="0" xfId="60" applyAlignment="1">
      <alignment vertical="top" wrapText="1"/>
    </xf>
    <xf numFmtId="0" fontId="3" fillId="0" borderId="0" xfId="0" applyFont="1" applyBorder="1" applyAlignment="1">
      <alignment/>
    </xf>
    <xf numFmtId="0" fontId="1" fillId="0" borderId="0" xfId="60" applyFont="1" applyAlignment="1">
      <alignment/>
    </xf>
    <xf numFmtId="0" fontId="10" fillId="0" borderId="0" xfId="0" applyFont="1" applyAlignment="1">
      <alignment/>
    </xf>
    <xf numFmtId="0" fontId="1" fillId="0" borderId="0" xfId="60" applyFont="1">
      <alignment/>
    </xf>
    <xf numFmtId="0" fontId="0" fillId="0" borderId="10" xfId="60" applyFont="1" applyBorder="1" applyAlignment="1">
      <alignment horizontal="centerContinuous"/>
    </xf>
    <xf numFmtId="0" fontId="0" fillId="0" borderId="10" xfId="60" applyFont="1" applyBorder="1" applyAlignment="1">
      <alignment horizontal="centerContinuous"/>
    </xf>
    <xf numFmtId="0" fontId="12" fillId="0" borderId="10" xfId="60" applyFont="1" applyBorder="1" applyAlignment="1">
      <alignment horizontal="centerContinuous" vertical="top"/>
    </xf>
    <xf numFmtId="0" fontId="13" fillId="0" borderId="0" xfId="60" applyFont="1">
      <alignment/>
    </xf>
    <xf numFmtId="0" fontId="0" fillId="0" borderId="11" xfId="60" applyFont="1" applyBorder="1" applyAlignment="1">
      <alignment horizontal="centerContinuous" vertical="top"/>
    </xf>
    <xf numFmtId="0" fontId="18" fillId="0" borderId="0" xfId="60" applyFont="1" applyBorder="1">
      <alignment/>
    </xf>
    <xf numFmtId="0" fontId="5" fillId="0" borderId="0" xfId="60" applyBorder="1" applyAlignment="1">
      <alignment vertical="top" wrapText="1"/>
    </xf>
    <xf numFmtId="0" fontId="5" fillId="0" borderId="0" xfId="60" applyBorder="1">
      <alignment/>
    </xf>
    <xf numFmtId="0" fontId="20" fillId="0" borderId="12" xfId="60" applyFont="1" applyBorder="1" applyAlignment="1">
      <alignment horizontal="left" vertical="top" wrapText="1"/>
    </xf>
    <xf numFmtId="0" fontId="16" fillId="0" borderId="0" xfId="60" applyFont="1" applyBorder="1" quotePrefix="1">
      <alignment/>
    </xf>
    <xf numFmtId="0" fontId="13" fillId="0" borderId="0" xfId="60" applyFont="1" applyBorder="1">
      <alignment/>
    </xf>
    <xf numFmtId="3" fontId="23" fillId="0" borderId="0" xfId="60" applyNumberFormat="1" applyFont="1" applyBorder="1" applyAlignment="1" applyProtection="1" quotePrefix="1">
      <alignment/>
      <protection/>
    </xf>
    <xf numFmtId="3" fontId="23" fillId="0" borderId="0" xfId="60" applyNumberFormat="1" applyFont="1" applyBorder="1" applyAlignment="1" applyProtection="1" quotePrefix="1">
      <alignment vertical="top"/>
      <protection/>
    </xf>
    <xf numFmtId="3" fontId="23" fillId="0" borderId="0" xfId="60" applyNumberFormat="1" applyFont="1" applyBorder="1" applyAlignment="1" applyProtection="1">
      <alignment vertical="top"/>
      <protection/>
    </xf>
    <xf numFmtId="3" fontId="12" fillId="0" borderId="0" xfId="60" applyNumberFormat="1" applyFont="1" applyBorder="1" applyAlignment="1">
      <alignment horizontal="right" wrapText="1"/>
    </xf>
    <xf numFmtId="0" fontId="1" fillId="0" borderId="0" xfId="60" applyFont="1" applyBorder="1">
      <alignment/>
    </xf>
    <xf numFmtId="0" fontId="24" fillId="0" borderId="0" xfId="60" applyFont="1" applyBorder="1" applyAlignment="1">
      <alignment horizontal="right" vertical="center"/>
    </xf>
    <xf numFmtId="0" fontId="1" fillId="0" borderId="0" xfId="60" applyFont="1" applyBorder="1" applyAlignment="1">
      <alignment vertical="center"/>
    </xf>
    <xf numFmtId="3" fontId="1" fillId="0" borderId="0" xfId="60" applyNumberFormat="1" applyFont="1" applyBorder="1">
      <alignment/>
    </xf>
    <xf numFmtId="4" fontId="25" fillId="0" borderId="0" xfId="60" applyNumberFormat="1" applyFont="1" applyBorder="1">
      <alignment/>
    </xf>
    <xf numFmtId="167" fontId="26" fillId="1" borderId="0" xfId="60" applyNumberFormat="1" applyFont="1" applyFill="1" applyBorder="1" applyAlignment="1" applyProtection="1">
      <alignment vertical="center"/>
      <protection/>
    </xf>
    <xf numFmtId="0" fontId="27" fillId="0" borderId="0" xfId="60" applyFont="1">
      <alignment/>
    </xf>
    <xf numFmtId="0" fontId="19" fillId="0" borderId="11" xfId="60" applyFont="1" applyBorder="1" applyAlignment="1" applyProtection="1">
      <alignment vertical="center"/>
      <protection locked="0"/>
    </xf>
    <xf numFmtId="0" fontId="19" fillId="0" borderId="11" xfId="60" applyFont="1" applyFill="1" applyBorder="1" applyAlignment="1" applyProtection="1">
      <alignment vertical="center"/>
      <protection locked="0"/>
    </xf>
    <xf numFmtId="167" fontId="19" fillId="0" borderId="13" xfId="60" applyNumberFormat="1" applyFont="1" applyFill="1" applyBorder="1" applyAlignment="1" applyProtection="1">
      <alignment vertical="center"/>
      <protection locked="0"/>
    </xf>
    <xf numFmtId="167" fontId="15" fillId="0" borderId="14" xfId="60" applyNumberFormat="1" applyFont="1" applyFill="1" applyBorder="1" applyAlignment="1" applyProtection="1">
      <alignment vertical="center"/>
      <protection/>
    </xf>
    <xf numFmtId="0" fontId="19" fillId="0" borderId="0" xfId="60" applyFont="1" applyAlignment="1">
      <alignment vertical="center"/>
    </xf>
    <xf numFmtId="167" fontId="19" fillId="0" borderId="0" xfId="60" applyNumberFormat="1" applyFont="1" applyFill="1" applyAlignment="1" applyProtection="1">
      <alignment horizontal="right" vertical="center"/>
      <protection locked="0"/>
    </xf>
    <xf numFmtId="0" fontId="19" fillId="0" borderId="0" xfId="60" applyFont="1" applyAlignment="1" applyProtection="1">
      <alignment vertical="center"/>
      <protection locked="0"/>
    </xf>
    <xf numFmtId="4" fontId="27" fillId="0" borderId="0" xfId="60" applyNumberFormat="1" applyFont="1">
      <alignment/>
    </xf>
    <xf numFmtId="168" fontId="19" fillId="0" borderId="0" xfId="60" applyNumberFormat="1" applyFont="1" applyAlignment="1" applyProtection="1">
      <alignment vertical="center"/>
      <protection locked="0"/>
    </xf>
    <xf numFmtId="167" fontId="19" fillId="0" borderId="15" xfId="60" applyNumberFormat="1" applyFont="1" applyFill="1" applyBorder="1" applyAlignment="1" applyProtection="1">
      <alignment vertical="center"/>
      <protection locked="0"/>
    </xf>
    <xf numFmtId="168" fontId="19" fillId="0" borderId="11" xfId="60" applyNumberFormat="1" applyFont="1" applyBorder="1" applyAlignment="1" applyProtection="1">
      <alignment vertical="center"/>
      <protection locked="0"/>
    </xf>
    <xf numFmtId="167" fontId="19" fillId="0" borderId="15" xfId="60" applyNumberFormat="1" applyFont="1" applyFill="1" applyBorder="1" applyAlignment="1" applyProtection="1">
      <alignment horizontal="right" vertical="center"/>
      <protection locked="0"/>
    </xf>
    <xf numFmtId="167" fontId="15" fillId="0" borderId="11" xfId="60" applyNumberFormat="1" applyFont="1" applyBorder="1" applyAlignment="1" applyProtection="1">
      <alignment vertical="center"/>
      <protection/>
    </xf>
    <xf numFmtId="0" fontId="19" fillId="0" borderId="0" xfId="60" applyFont="1" applyFill="1" applyAlignment="1" applyProtection="1">
      <alignment vertical="center"/>
      <protection locked="0"/>
    </xf>
    <xf numFmtId="167" fontId="19" fillId="0" borderId="15" xfId="60" applyNumberFormat="1" applyFont="1" applyBorder="1" applyAlignment="1" applyProtection="1">
      <alignment vertical="center"/>
      <protection locked="0"/>
    </xf>
    <xf numFmtId="167" fontId="19" fillId="0" borderId="13" xfId="60" applyNumberFormat="1" applyFont="1" applyBorder="1" applyAlignment="1" applyProtection="1">
      <alignment vertical="center"/>
      <protection locked="0"/>
    </xf>
    <xf numFmtId="0" fontId="1" fillId="0" borderId="0" xfId="60" applyFont="1" applyBorder="1" applyAlignment="1">
      <alignment vertical="center"/>
    </xf>
    <xf numFmtId="0" fontId="19" fillId="0" borderId="0" xfId="60" applyFont="1" applyBorder="1" applyAlignment="1" applyProtection="1">
      <alignment vertical="center"/>
      <protection locked="0"/>
    </xf>
    <xf numFmtId="167" fontId="15" fillId="0" borderId="0" xfId="60" applyNumberFormat="1" applyFont="1" applyBorder="1" applyAlignment="1" applyProtection="1">
      <alignment vertical="center"/>
      <protection/>
    </xf>
    <xf numFmtId="0" fontId="19" fillId="0" borderId="16" xfId="60" applyFont="1" applyBorder="1" applyAlignment="1" applyProtection="1">
      <alignment vertical="center"/>
      <protection locked="0"/>
    </xf>
    <xf numFmtId="0" fontId="12" fillId="0" borderId="0" xfId="60" applyFont="1" applyAlignment="1">
      <alignment vertical="center"/>
    </xf>
    <xf numFmtId="169" fontId="19" fillId="0" borderId="0" xfId="60" applyNumberFormat="1" applyFont="1" applyAlignment="1" applyProtection="1">
      <alignment vertical="center"/>
      <protection locked="0"/>
    </xf>
    <xf numFmtId="168" fontId="19" fillId="0" borderId="0" xfId="60" applyNumberFormat="1" applyFont="1" applyBorder="1" applyAlignment="1" applyProtection="1">
      <alignment vertical="center"/>
      <protection locked="0"/>
    </xf>
    <xf numFmtId="0" fontId="24" fillId="0" borderId="16" xfId="60" applyFont="1" applyBorder="1" applyAlignment="1">
      <alignment vertical="center"/>
    </xf>
    <xf numFmtId="0" fontId="12" fillId="0" borderId="16" xfId="60" applyFont="1" applyBorder="1" applyAlignment="1">
      <alignment vertical="center"/>
    </xf>
    <xf numFmtId="0" fontId="11" fillId="0" borderId="16" xfId="60" applyFont="1" applyBorder="1" applyAlignment="1">
      <alignment horizontal="right" vertical="center"/>
    </xf>
    <xf numFmtId="0" fontId="24" fillId="0" borderId="11" xfId="60" applyFont="1" applyBorder="1" applyAlignment="1">
      <alignment vertical="center"/>
    </xf>
    <xf numFmtId="0" fontId="1" fillId="0" borderId="11" xfId="60" applyFont="1" applyBorder="1" applyAlignment="1">
      <alignment vertical="center"/>
    </xf>
    <xf numFmtId="0" fontId="1" fillId="0" borderId="11" xfId="60" applyFont="1" applyBorder="1" applyAlignment="1">
      <alignment vertical="center"/>
    </xf>
    <xf numFmtId="0" fontId="11" fillId="0" borderId="11" xfId="60" applyFont="1" applyBorder="1" applyAlignment="1">
      <alignment horizontal="right" vertical="center"/>
    </xf>
    <xf numFmtId="4" fontId="28" fillId="0" borderId="0" xfId="60" applyNumberFormat="1" applyFont="1">
      <alignment/>
    </xf>
    <xf numFmtId="0" fontId="31" fillId="0" borderId="0" xfId="0" applyFont="1" applyBorder="1" applyAlignment="1" quotePrefix="1">
      <alignment/>
    </xf>
    <xf numFmtId="0" fontId="32" fillId="0" borderId="0" xfId="0" applyFont="1" applyBorder="1" applyAlignment="1">
      <alignment/>
    </xf>
    <xf numFmtId="0" fontId="33" fillId="0" borderId="0" xfId="60" applyFont="1" applyBorder="1">
      <alignment/>
    </xf>
    <xf numFmtId="0" fontId="13" fillId="0" borderId="0" xfId="60" applyFont="1" applyAlignment="1">
      <alignment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38" fillId="0" borderId="0" xfId="0" applyFont="1" applyBorder="1" applyAlignment="1">
      <alignment/>
    </xf>
    <xf numFmtId="167" fontId="1" fillId="0" borderId="17" xfId="60" applyNumberFormat="1" applyFont="1" applyBorder="1" applyAlignment="1">
      <alignment horizontal="centerContinuous" vertical="center"/>
    </xf>
    <xf numFmtId="167" fontId="1" fillId="0" borderId="16" xfId="60" applyNumberFormat="1" applyFont="1" applyBorder="1" applyAlignment="1">
      <alignment horizontal="right" vertical="center"/>
    </xf>
    <xf numFmtId="0" fontId="13" fillId="0" borderId="0" xfId="59">
      <alignment/>
      <protection/>
    </xf>
    <xf numFmtId="0" fontId="1" fillId="0" borderId="0" xfId="59" applyFont="1">
      <alignment/>
      <protection/>
    </xf>
    <xf numFmtId="0" fontId="0" fillId="0" borderId="18" xfId="59" applyFont="1" applyBorder="1" applyAlignment="1">
      <alignment horizontal="centerContinuous"/>
      <protection/>
    </xf>
    <xf numFmtId="0" fontId="13" fillId="0" borderId="0" xfId="59" applyBorder="1" applyAlignment="1">
      <alignment horizontal="centerContinuous"/>
      <protection/>
    </xf>
    <xf numFmtId="0" fontId="0" fillId="0" borderId="11" xfId="59" applyFont="1" applyBorder="1" applyAlignment="1">
      <alignment horizontal="centerContinuous" vertical="center"/>
      <protection/>
    </xf>
    <xf numFmtId="0" fontId="0" fillId="0" borderId="11" xfId="59" applyFont="1" applyFill="1" applyBorder="1" applyAlignment="1">
      <alignment horizontal="centerContinuous" vertical="center"/>
      <protection/>
    </xf>
    <xf numFmtId="0" fontId="13" fillId="0" borderId="11" xfId="59" applyFill="1" applyBorder="1" applyAlignment="1">
      <alignment/>
      <protection/>
    </xf>
    <xf numFmtId="0" fontId="13" fillId="0" borderId="11" xfId="59" applyFill="1" applyBorder="1" applyAlignment="1">
      <alignment horizontal="centerContinuous"/>
      <protection/>
    </xf>
    <xf numFmtId="0" fontId="13" fillId="0" borderId="0" xfId="59" applyFill="1" applyBorder="1" applyAlignment="1">
      <alignment horizontal="centerContinuous"/>
      <protection/>
    </xf>
    <xf numFmtId="0" fontId="1" fillId="0" borderId="19" xfId="59" applyFont="1" applyBorder="1" applyAlignment="1">
      <alignment horizontal="centerContinuous" wrapText="1"/>
      <protection/>
    </xf>
    <xf numFmtId="0" fontId="13" fillId="0" borderId="20" xfId="59" applyFont="1" applyBorder="1" applyAlignment="1">
      <alignment horizontal="right" vertical="top" wrapText="1"/>
      <protection/>
    </xf>
    <xf numFmtId="10" fontId="45" fillId="0" borderId="21" xfId="59" applyNumberFormat="1" applyFont="1" applyBorder="1" applyAlignment="1" applyProtection="1">
      <alignment horizontal="center" vertical="center"/>
      <protection locked="0"/>
    </xf>
    <xf numFmtId="0" fontId="13" fillId="0" borderId="0" xfId="59" applyBorder="1">
      <alignment/>
      <protection/>
    </xf>
    <xf numFmtId="0" fontId="13" fillId="0" borderId="0" xfId="59" applyFont="1">
      <alignment/>
      <protection/>
    </xf>
    <xf numFmtId="0" fontId="1" fillId="0" borderId="0" xfId="59" applyFont="1" applyBorder="1" applyAlignment="1">
      <alignment vertical="top"/>
      <protection/>
    </xf>
    <xf numFmtId="0" fontId="1" fillId="0" borderId="0" xfId="59" applyFont="1" applyBorder="1" applyAlignment="1">
      <alignment vertical="top"/>
      <protection/>
    </xf>
    <xf numFmtId="0" fontId="7" fillId="0" borderId="0" xfId="59" applyFont="1" applyBorder="1" applyAlignment="1">
      <alignment vertical="center"/>
      <protection/>
    </xf>
    <xf numFmtId="0" fontId="1" fillId="0" borderId="0" xfId="59" applyFont="1" applyBorder="1" applyAlignment="1">
      <alignment/>
      <protection/>
    </xf>
    <xf numFmtId="0" fontId="1" fillId="0" borderId="16" xfId="59" applyFont="1" applyBorder="1" applyAlignment="1">
      <alignment vertical="center"/>
      <protection/>
    </xf>
    <xf numFmtId="0" fontId="1" fillId="0" borderId="22" xfId="59" applyFont="1" applyBorder="1" applyAlignment="1">
      <alignment vertical="center"/>
      <protection/>
    </xf>
    <xf numFmtId="0" fontId="46" fillId="0" borderId="0" xfId="59" applyFont="1" applyBorder="1">
      <alignment/>
      <protection/>
    </xf>
    <xf numFmtId="0" fontId="13" fillId="0" borderId="0" xfId="59" applyAlignment="1">
      <alignment/>
      <protection/>
    </xf>
    <xf numFmtId="0" fontId="1" fillId="0" borderId="22" xfId="59" applyFont="1" applyBorder="1" applyAlignment="1">
      <alignment horizontal="center" vertical="center"/>
      <protection/>
    </xf>
    <xf numFmtId="0" fontId="24" fillId="0" borderId="16" xfId="59" applyFont="1" applyBorder="1" applyAlignment="1">
      <alignment vertical="center"/>
      <protection/>
    </xf>
    <xf numFmtId="0" fontId="12" fillId="0" borderId="16" xfId="59" applyFont="1" applyBorder="1">
      <alignment/>
      <protection/>
    </xf>
    <xf numFmtId="0" fontId="21" fillId="0" borderId="0" xfId="59" applyFont="1" applyProtection="1">
      <alignment/>
      <protection locked="0"/>
    </xf>
    <xf numFmtId="0" fontId="21" fillId="0" borderId="0" xfId="59" applyFont="1" applyBorder="1" applyProtection="1">
      <alignment/>
      <protection locked="0"/>
    </xf>
    <xf numFmtId="0" fontId="13" fillId="0" borderId="0" xfId="59" applyFont="1" applyAlignment="1">
      <alignment vertical="justify" wrapText="1"/>
      <protection/>
    </xf>
    <xf numFmtId="0" fontId="13" fillId="0" borderId="0" xfId="59" applyAlignment="1">
      <alignment vertical="justify" wrapText="1"/>
      <protection/>
    </xf>
    <xf numFmtId="0" fontId="21" fillId="0" borderId="0" xfId="59" applyFont="1" applyAlignment="1" applyProtection="1">
      <alignment horizontal="left"/>
      <protection locked="0"/>
    </xf>
    <xf numFmtId="0" fontId="13" fillId="0" borderId="0" xfId="59" applyAlignment="1">
      <alignment horizontal="left" vertical="justify" wrapText="1"/>
      <protection/>
    </xf>
    <xf numFmtId="0" fontId="13" fillId="0" borderId="0" xfId="59" applyAlignment="1">
      <alignment horizontal="left"/>
      <protection/>
    </xf>
    <xf numFmtId="0" fontId="1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Border="1" applyAlignment="1">
      <alignment/>
    </xf>
    <xf numFmtId="0" fontId="49" fillId="0" borderId="0" xfId="0" applyFont="1" applyBorder="1" applyAlignment="1" quotePrefix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 quotePrefix="1">
      <alignment/>
    </xf>
    <xf numFmtId="164" fontId="52" fillId="0" borderId="0" xfId="53" applyNumberFormat="1" applyFont="1" applyAlignment="1" applyProtection="1">
      <alignment vertical="top"/>
      <protection/>
    </xf>
    <xf numFmtId="164" fontId="51" fillId="0" borderId="0" xfId="53" applyNumberFormat="1" applyFont="1" applyAlignment="1" applyProtection="1" quotePrefix="1">
      <alignment/>
      <protection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0" fontId="46" fillId="0" borderId="0" xfId="59" applyFont="1">
      <alignment/>
      <protection/>
    </xf>
    <xf numFmtId="0" fontId="61" fillId="33" borderId="23" xfId="58" applyFont="1" applyFill="1" applyBorder="1">
      <alignment/>
      <protection/>
    </xf>
    <xf numFmtId="0" fontId="13" fillId="0" borderId="24" xfId="59" applyBorder="1">
      <alignment/>
      <protection/>
    </xf>
    <xf numFmtId="0" fontId="61" fillId="33" borderId="24" xfId="58" applyFont="1" applyFill="1" applyBorder="1" applyAlignment="1">
      <alignment horizontal="left"/>
      <protection/>
    </xf>
    <xf numFmtId="14" fontId="61" fillId="33" borderId="24" xfId="0" applyNumberFormat="1" applyFont="1" applyFill="1" applyBorder="1" applyAlignment="1">
      <alignment horizontal="right"/>
    </xf>
    <xf numFmtId="14" fontId="61" fillId="33" borderId="25" xfId="0" applyNumberFormat="1" applyFont="1" applyFill="1" applyBorder="1" applyAlignment="1">
      <alignment horizontal="right"/>
    </xf>
    <xf numFmtId="14" fontId="63" fillId="33" borderId="0" xfId="0" applyNumberFormat="1" applyFont="1" applyFill="1" applyBorder="1" applyAlignment="1" quotePrefix="1">
      <alignment horizontal="left"/>
    </xf>
    <xf numFmtId="0" fontId="64" fillId="33" borderId="0" xfId="0" applyFont="1" applyFill="1" applyBorder="1" applyAlignment="1">
      <alignment/>
    </xf>
    <xf numFmtId="0" fontId="64" fillId="33" borderId="26" xfId="0" applyFont="1" applyFill="1" applyBorder="1" applyAlignment="1">
      <alignment/>
    </xf>
    <xf numFmtId="0" fontId="13" fillId="0" borderId="27" xfId="59" applyBorder="1">
      <alignment/>
      <protection/>
    </xf>
    <xf numFmtId="0" fontId="61" fillId="0" borderId="26" xfId="59" applyFont="1" applyBorder="1" applyAlignment="1">
      <alignment horizontal="right"/>
      <protection/>
    </xf>
    <xf numFmtId="0" fontId="13" fillId="0" borderId="28" xfId="59" applyBorder="1">
      <alignment/>
      <protection/>
    </xf>
    <xf numFmtId="0" fontId="13" fillId="0" borderId="29" xfId="59" applyBorder="1">
      <alignment/>
      <protection/>
    </xf>
    <xf numFmtId="1" fontId="64" fillId="0" borderId="30" xfId="59" applyNumberFormat="1" applyFont="1" applyBorder="1">
      <alignment/>
      <protection/>
    </xf>
    <xf numFmtId="0" fontId="24" fillId="0" borderId="11" xfId="59" applyFont="1" applyBorder="1" applyAlignment="1">
      <alignment vertical="center"/>
      <protection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70" fillId="0" borderId="0" xfId="57" applyFont="1">
      <alignment/>
      <protection/>
    </xf>
    <xf numFmtId="0" fontId="70" fillId="0" borderId="11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0" fontId="75" fillId="0" borderId="0" xfId="57" applyFont="1" applyBorder="1" applyAlignment="1">
      <alignment vertical="center"/>
      <protection/>
    </xf>
    <xf numFmtId="0" fontId="76" fillId="0" borderId="0" xfId="57" applyFont="1" applyBorder="1" applyAlignment="1">
      <alignment vertical="center"/>
      <protection/>
    </xf>
    <xf numFmtId="0" fontId="70" fillId="0" borderId="0" xfId="57" applyFont="1" applyBorder="1" applyAlignment="1">
      <alignment vertical="center"/>
      <protection/>
    </xf>
    <xf numFmtId="0" fontId="77" fillId="0" borderId="0" xfId="57" applyFont="1" applyBorder="1" applyAlignment="1" applyProtection="1">
      <alignment horizontal="right" vertical="center"/>
      <protection locked="0"/>
    </xf>
    <xf numFmtId="0" fontId="1" fillId="0" borderId="0" xfId="57" applyFont="1" applyBorder="1" applyAlignment="1">
      <alignment/>
      <protection/>
    </xf>
    <xf numFmtId="0" fontId="75" fillId="0" borderId="0" xfId="57" applyFont="1" applyBorder="1" applyAlignment="1">
      <alignment/>
      <protection/>
    </xf>
    <xf numFmtId="0" fontId="76" fillId="0" borderId="0" xfId="57" applyFont="1" applyBorder="1" applyAlignment="1">
      <alignment/>
      <protection/>
    </xf>
    <xf numFmtId="0" fontId="77" fillId="0" borderId="0" xfId="57" applyFont="1" applyBorder="1" applyAlignment="1" applyProtection="1">
      <alignment horizontal="left" vertical="center"/>
      <protection locked="0"/>
    </xf>
    <xf numFmtId="0" fontId="7" fillId="0" borderId="0" xfId="57" applyFont="1" applyBorder="1" applyAlignment="1">
      <alignment vertical="center"/>
      <protection/>
    </xf>
    <xf numFmtId="0" fontId="77" fillId="0" borderId="0" xfId="57" applyFont="1" applyBorder="1" applyAlignment="1" applyProtection="1">
      <alignment horizontal="center"/>
      <protection locked="0"/>
    </xf>
    <xf numFmtId="0" fontId="1" fillId="0" borderId="0" xfId="57" applyFont="1" applyBorder="1" applyAlignment="1">
      <alignment horizontal="left"/>
      <protection/>
    </xf>
    <xf numFmtId="0" fontId="77" fillId="0" borderId="0" xfId="57" applyFont="1" applyBorder="1" applyAlignment="1" applyProtection="1">
      <alignment horizontal="center" vertical="center"/>
      <protection locked="0"/>
    </xf>
    <xf numFmtId="0" fontId="1" fillId="0" borderId="0" xfId="57" applyFont="1" applyBorder="1" applyAlignment="1">
      <alignment horizontal="left" vertical="center"/>
      <protection/>
    </xf>
    <xf numFmtId="0" fontId="1" fillId="0" borderId="0" xfId="57" applyFont="1" applyAlignment="1">
      <alignment/>
      <protection/>
    </xf>
    <xf numFmtId="0" fontId="7" fillId="0" borderId="0" xfId="57" applyFont="1" applyBorder="1" applyAlignment="1">
      <alignment vertical="top"/>
      <protection/>
    </xf>
    <xf numFmtId="0" fontId="1" fillId="0" borderId="0" xfId="57" applyFont="1" applyBorder="1" applyAlignment="1">
      <alignment vertical="top"/>
      <protection/>
    </xf>
    <xf numFmtId="0" fontId="1" fillId="0" borderId="0" xfId="58" applyFont="1" applyAlignment="1">
      <alignment/>
      <protection/>
    </xf>
    <xf numFmtId="0" fontId="68" fillId="0" borderId="0" xfId="57" applyFont="1" applyAlignment="1">
      <alignment vertical="center"/>
      <protection/>
    </xf>
    <xf numFmtId="0" fontId="68" fillId="0" borderId="0" xfId="0" applyFont="1" applyAlignment="1">
      <alignment vertical="center"/>
    </xf>
    <xf numFmtId="0" fontId="68" fillId="0" borderId="0" xfId="57" applyFont="1" applyAlignment="1">
      <alignment horizontal="right" vertical="center"/>
      <protection/>
    </xf>
    <xf numFmtId="0" fontId="71" fillId="0" borderId="0" xfId="57">
      <alignment/>
      <protection/>
    </xf>
    <xf numFmtId="0" fontId="1" fillId="0" borderId="0" xfId="58" applyFont="1">
      <alignment/>
      <protection/>
    </xf>
    <xf numFmtId="0" fontId="82" fillId="0" borderId="0" xfId="57" applyFont="1" applyBorder="1" applyAlignment="1" applyProtection="1">
      <alignment horizontal="right" vertical="center"/>
      <protection locked="0"/>
    </xf>
    <xf numFmtId="0" fontId="1" fillId="0" borderId="0" xfId="57" applyFont="1" applyBorder="1">
      <alignment/>
      <protection/>
    </xf>
    <xf numFmtId="0" fontId="29" fillId="0" borderId="0" xfId="57" applyFont="1" applyBorder="1" applyAlignment="1" applyProtection="1">
      <alignment horizontal="center" vertical="center"/>
      <protection locked="0"/>
    </xf>
    <xf numFmtId="0" fontId="70" fillId="0" borderId="0" xfId="57" applyFont="1" applyBorder="1" applyAlignment="1">
      <alignment horizontal="right" vertical="center"/>
      <protection/>
    </xf>
    <xf numFmtId="0" fontId="29" fillId="0" borderId="0" xfId="57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7" fillId="0" borderId="0" xfId="58" applyFont="1" applyAlignment="1">
      <alignment vertical="top"/>
      <protection/>
    </xf>
    <xf numFmtId="0" fontId="1" fillId="0" borderId="0" xfId="58" applyFont="1" applyAlignment="1">
      <alignment vertical="top"/>
      <protection/>
    </xf>
    <xf numFmtId="0" fontId="1" fillId="0" borderId="0" xfId="57" applyFont="1" applyAlignment="1">
      <alignment vertical="top"/>
      <protection/>
    </xf>
    <xf numFmtId="0" fontId="1" fillId="0" borderId="0" xfId="58" applyFont="1" applyAlignment="1">
      <alignment horizontal="right"/>
      <protection/>
    </xf>
    <xf numFmtId="0" fontId="1" fillId="0" borderId="0" xfId="58" applyFont="1" applyAlignment="1">
      <alignment horizontal="centerContinuous"/>
      <protection/>
    </xf>
    <xf numFmtId="37" fontId="83" fillId="0" borderId="0" xfId="58" applyNumberFormat="1" applyFont="1" applyBorder="1" applyProtection="1">
      <alignment/>
      <protection locked="0"/>
    </xf>
    <xf numFmtId="2" fontId="84" fillId="0" borderId="0" xfId="58" applyNumberFormat="1" applyFont="1" applyBorder="1" applyProtection="1">
      <alignment/>
      <protection locked="0"/>
    </xf>
    <xf numFmtId="0" fontId="1" fillId="0" borderId="0" xfId="0" applyFont="1" applyAlignment="1">
      <alignment vertical="top"/>
    </xf>
    <xf numFmtId="38" fontId="83" fillId="0" borderId="31" xfId="42" applyNumberFormat="1" applyFont="1" applyBorder="1" applyAlignment="1">
      <alignment horizontal="right" vertical="top"/>
    </xf>
    <xf numFmtId="0" fontId="30" fillId="0" borderId="0" xfId="58" applyFont="1" applyBorder="1" applyAlignment="1">
      <alignment vertical="top"/>
      <protection/>
    </xf>
    <xf numFmtId="0" fontId="1" fillId="0" borderId="0" xfId="58" applyFont="1" applyBorder="1">
      <alignment/>
      <protection/>
    </xf>
    <xf numFmtId="0" fontId="47" fillId="0" borderId="0" xfId="57" applyFont="1" applyBorder="1">
      <alignment/>
      <protection/>
    </xf>
    <xf numFmtId="0" fontId="85" fillId="0" borderId="0" xfId="57" applyFont="1" applyFill="1" applyBorder="1">
      <alignment/>
      <protection/>
    </xf>
    <xf numFmtId="0" fontId="1" fillId="0" borderId="0" xfId="58" applyFont="1" applyBorder="1" applyAlignment="1">
      <alignment vertical="top"/>
      <protection/>
    </xf>
    <xf numFmtId="0" fontId="86" fillId="0" borderId="0" xfId="57" applyFont="1" applyBorder="1">
      <alignment/>
      <protection/>
    </xf>
    <xf numFmtId="0" fontId="85" fillId="0" borderId="0" xfId="58" applyFont="1" applyBorder="1" applyAlignment="1">
      <alignment vertical="top"/>
      <protection/>
    </xf>
    <xf numFmtId="0" fontId="30" fillId="33" borderId="0" xfId="0" applyFont="1" applyFill="1" applyBorder="1" applyAlignment="1">
      <alignment horizontal="right"/>
    </xf>
    <xf numFmtId="0" fontId="71" fillId="0" borderId="0" xfId="57" applyBorder="1">
      <alignment/>
      <protection/>
    </xf>
    <xf numFmtId="43" fontId="71" fillId="0" borderId="0" xfId="42" applyFont="1" applyAlignment="1">
      <alignment/>
    </xf>
    <xf numFmtId="164" fontId="51" fillId="0" borderId="0" xfId="53" applyNumberFormat="1" applyFont="1" applyAlignment="1" applyProtection="1">
      <alignment/>
      <protection/>
    </xf>
    <xf numFmtId="0" fontId="44" fillId="0" borderId="0" xfId="0" applyFont="1" applyBorder="1" applyAlignment="1" quotePrefix="1">
      <alignment/>
    </xf>
    <xf numFmtId="0" fontId="87" fillId="0" borderId="0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48" fillId="0" borderId="0" xfId="0" applyFont="1" applyAlignment="1" applyProtection="1">
      <alignment/>
      <protection/>
    </xf>
    <xf numFmtId="0" fontId="71" fillId="0" borderId="0" xfId="57" applyBorder="1" applyAlignment="1">
      <alignment vertical="center"/>
      <protection/>
    </xf>
    <xf numFmtId="0" fontId="89" fillId="0" borderId="0" xfId="57" applyFont="1" applyBorder="1" applyAlignment="1">
      <alignment vertical="center"/>
      <protection/>
    </xf>
    <xf numFmtId="0" fontId="89" fillId="0" borderId="0" xfId="57" applyFont="1" applyBorder="1" applyAlignment="1">
      <alignment vertical="top"/>
      <protection/>
    </xf>
    <xf numFmtId="0" fontId="43" fillId="0" borderId="0" xfId="57" applyFont="1" applyBorder="1" applyAlignment="1">
      <alignment vertical="center"/>
      <protection/>
    </xf>
    <xf numFmtId="0" fontId="43" fillId="0" borderId="0" xfId="57" applyFont="1" applyBorder="1" applyAlignment="1">
      <alignment/>
      <protection/>
    </xf>
    <xf numFmtId="0" fontId="43" fillId="0" borderId="0" xfId="57" applyFont="1" applyBorder="1" applyAlignment="1">
      <alignment vertical="top"/>
      <protection/>
    </xf>
    <xf numFmtId="0" fontId="48" fillId="0" borderId="0" xfId="57" applyFont="1" applyBorder="1">
      <alignment/>
      <protection/>
    </xf>
    <xf numFmtId="0" fontId="50" fillId="0" borderId="0" xfId="57" applyFont="1" applyBorder="1">
      <alignment/>
      <protection/>
    </xf>
    <xf numFmtId="10" fontId="47" fillId="0" borderId="0" xfId="57" applyNumberFormat="1" applyFont="1" applyBorder="1">
      <alignment/>
      <protection/>
    </xf>
    <xf numFmtId="0" fontId="71" fillId="0" borderId="0" xfId="57" applyFont="1" applyBorder="1">
      <alignment/>
      <protection/>
    </xf>
    <xf numFmtId="0" fontId="30" fillId="33" borderId="0" xfId="60" applyFont="1" applyFill="1" applyAlignment="1">
      <alignment horizontal="right"/>
    </xf>
    <xf numFmtId="0" fontId="71" fillId="0" borderId="0" xfId="57" applyBorder="1" applyAlignment="1">
      <alignment/>
      <protection/>
    </xf>
    <xf numFmtId="0" fontId="47" fillId="0" borderId="0" xfId="0" applyFont="1" applyAlignment="1" applyProtection="1">
      <alignment/>
      <protection/>
    </xf>
    <xf numFmtId="38" fontId="83" fillId="0" borderId="0" xfId="42" applyNumberFormat="1" applyFont="1" applyBorder="1" applyAlignment="1">
      <alignment horizontal="right" vertical="top"/>
    </xf>
    <xf numFmtId="0" fontId="90" fillId="33" borderId="0" xfId="58" applyFont="1" applyFill="1" applyBorder="1" applyAlignment="1">
      <alignment vertical="center"/>
      <protection/>
    </xf>
    <xf numFmtId="14" fontId="91" fillId="33" borderId="0" xfId="58" applyNumberFormat="1" applyFont="1" applyFill="1" applyBorder="1" applyAlignment="1">
      <alignment horizontal="left" vertical="center"/>
      <protection/>
    </xf>
    <xf numFmtId="165" fontId="92" fillId="33" borderId="0" xfId="58" applyNumberFormat="1" applyFont="1" applyFill="1" applyBorder="1" applyAlignment="1">
      <alignment horizontal="left"/>
      <protection/>
    </xf>
    <xf numFmtId="171" fontId="92" fillId="33" borderId="0" xfId="58" applyNumberFormat="1" applyFont="1" applyFill="1" applyBorder="1" applyAlignment="1">
      <alignment horizontal="left"/>
      <protection/>
    </xf>
    <xf numFmtId="0" fontId="95" fillId="33" borderId="0" xfId="58" applyFont="1" applyFill="1">
      <alignment/>
      <protection/>
    </xf>
    <xf numFmtId="0" fontId="44" fillId="33" borderId="0" xfId="58" applyFont="1" applyFill="1" applyBorder="1" quotePrefix="1">
      <alignment/>
      <protection/>
    </xf>
    <xf numFmtId="0" fontId="44" fillId="33" borderId="0" xfId="58" applyFont="1" applyFill="1" quotePrefix="1">
      <alignment/>
      <protection/>
    </xf>
    <xf numFmtId="0" fontId="44" fillId="33" borderId="0" xfId="58" applyFont="1" applyFill="1">
      <alignment/>
      <protection/>
    </xf>
    <xf numFmtId="0" fontId="1" fillId="33" borderId="0" xfId="58" applyFont="1" applyFill="1">
      <alignment/>
      <protection/>
    </xf>
    <xf numFmtId="0" fontId="30" fillId="33" borderId="0" xfId="58" applyFont="1" applyFill="1" applyBorder="1" applyAlignment="1">
      <alignment horizontal="right"/>
      <protection/>
    </xf>
    <xf numFmtId="0" fontId="30" fillId="33" borderId="0" xfId="0" applyFont="1" applyFill="1" applyAlignment="1">
      <alignment horizontal="right"/>
    </xf>
    <xf numFmtId="0" fontId="30" fillId="33" borderId="11" xfId="58" applyFont="1" applyFill="1" applyBorder="1" applyAlignment="1">
      <alignment horizontal="right"/>
      <protection/>
    </xf>
    <xf numFmtId="0" fontId="30" fillId="33" borderId="11" xfId="0" applyFont="1" applyFill="1" applyBorder="1" applyAlignment="1">
      <alignment horizontal="right"/>
    </xf>
    <xf numFmtId="172" fontId="101" fillId="33" borderId="0" xfId="64" applyNumberFormat="1" applyFont="1" applyFill="1" applyBorder="1" applyAlignment="1" applyProtection="1">
      <alignment horizontal="right"/>
      <protection/>
    </xf>
    <xf numFmtId="0" fontId="0" fillId="33" borderId="0" xfId="58" applyFont="1" applyFill="1" applyBorder="1">
      <alignment/>
      <protection/>
    </xf>
    <xf numFmtId="0" fontId="1" fillId="33" borderId="0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90" fillId="0" borderId="0" xfId="58" applyFont="1" applyBorder="1" applyAlignment="1">
      <alignment vertical="center"/>
      <protection/>
    </xf>
    <xf numFmtId="0" fontId="62" fillId="0" borderId="0" xfId="58" applyFont="1" applyBorder="1">
      <alignment/>
      <protection/>
    </xf>
    <xf numFmtId="14" fontId="91" fillId="0" borderId="0" xfId="58" applyNumberFormat="1" applyFont="1" applyBorder="1" applyAlignment="1">
      <alignment horizontal="left" vertical="center"/>
      <protection/>
    </xf>
    <xf numFmtId="0" fontId="65" fillId="0" borderId="0" xfId="58" applyFont="1">
      <alignment/>
      <protection/>
    </xf>
    <xf numFmtId="0" fontId="76" fillId="0" borderId="0" xfId="58" applyFont="1" applyBorder="1">
      <alignment/>
      <protection/>
    </xf>
    <xf numFmtId="165" fontId="92" fillId="0" borderId="0" xfId="58" applyNumberFormat="1" applyFont="1" applyBorder="1" applyAlignment="1">
      <alignment horizontal="left"/>
      <protection/>
    </xf>
    <xf numFmtId="0" fontId="93" fillId="0" borderId="32" xfId="58" applyFont="1" applyBorder="1" applyAlignment="1" applyProtection="1">
      <alignment/>
      <protection/>
    </xf>
    <xf numFmtId="0" fontId="1" fillId="0" borderId="32" xfId="58" applyFont="1" applyBorder="1">
      <alignment/>
      <protection/>
    </xf>
    <xf numFmtId="0" fontId="62" fillId="0" borderId="32" xfId="58" applyFont="1" applyBorder="1">
      <alignment/>
      <protection/>
    </xf>
    <xf numFmtId="171" fontId="92" fillId="0" borderId="32" xfId="58" applyNumberFormat="1" applyFont="1" applyBorder="1" applyAlignment="1">
      <alignment horizontal="left"/>
      <protection/>
    </xf>
    <xf numFmtId="0" fontId="1" fillId="0" borderId="0" xfId="58" applyFont="1" applyAlignment="1" applyProtection="1">
      <alignment horizontal="fill"/>
      <protection/>
    </xf>
    <xf numFmtId="0" fontId="1" fillId="0" borderId="0" xfId="58" applyFont="1" applyBorder="1" applyAlignment="1" applyProtection="1">
      <alignment horizontal="fill"/>
      <protection/>
    </xf>
    <xf numFmtId="0" fontId="62" fillId="0" borderId="0" xfId="58" applyFont="1" applyAlignment="1" applyProtection="1">
      <alignment horizontal="fill"/>
      <protection/>
    </xf>
    <xf numFmtId="0" fontId="62" fillId="0" borderId="0" xfId="58" applyFont="1">
      <alignment/>
      <protection/>
    </xf>
    <xf numFmtId="0" fontId="95" fillId="0" borderId="0" xfId="58" applyFont="1">
      <alignment/>
      <protection/>
    </xf>
    <xf numFmtId="0" fontId="94" fillId="0" borderId="0" xfId="58" applyFont="1">
      <alignment/>
      <protection/>
    </xf>
    <xf numFmtId="0" fontId="95" fillId="0" borderId="0" xfId="58" applyFont="1" quotePrefix="1">
      <alignment/>
      <protection/>
    </xf>
    <xf numFmtId="0" fontId="30" fillId="0" borderId="0" xfId="58" applyFont="1" applyAlignment="1">
      <alignment horizontal="right"/>
      <protection/>
    </xf>
    <xf numFmtId="0" fontId="1" fillId="0" borderId="0" xfId="58" applyFont="1">
      <alignment/>
      <protection/>
    </xf>
    <xf numFmtId="0" fontId="30" fillId="0" borderId="0" xfId="58" applyFont="1" applyAlignment="1" applyProtection="1">
      <alignment horizontal="right"/>
      <protection/>
    </xf>
    <xf numFmtId="0" fontId="30" fillId="0" borderId="0" xfId="58" applyFont="1" applyBorder="1" applyAlignment="1">
      <alignment horizontal="right"/>
      <protection/>
    </xf>
    <xf numFmtId="0" fontId="1" fillId="0" borderId="0" xfId="58" applyFont="1" applyBorder="1">
      <alignment/>
      <protection/>
    </xf>
    <xf numFmtId="0" fontId="30" fillId="0" borderId="0" xfId="58" applyFont="1" applyBorder="1" applyAlignment="1" applyProtection="1">
      <alignment horizontal="right"/>
      <protection/>
    </xf>
    <xf numFmtId="0" fontId="30" fillId="0" borderId="11" xfId="58" applyFont="1" applyBorder="1" applyAlignment="1">
      <alignment horizontal="right"/>
      <protection/>
    </xf>
    <xf numFmtId="0" fontId="62" fillId="0" borderId="0" xfId="58" applyFont="1" applyBorder="1" applyAlignment="1">
      <alignment horizontal="right"/>
      <protection/>
    </xf>
    <xf numFmtId="0" fontId="30" fillId="0" borderId="0" xfId="58" applyFont="1" applyAlignment="1">
      <alignment horizontal="right" vertical="center"/>
      <protection/>
    </xf>
    <xf numFmtId="38" fontId="1" fillId="0" borderId="0" xfId="58" applyNumberFormat="1" applyFont="1" applyAlignment="1">
      <alignment horizontal="center" vertical="top"/>
      <protection/>
    </xf>
    <xf numFmtId="0" fontId="97" fillId="0" borderId="0" xfId="58" applyFont="1" applyBorder="1">
      <alignment/>
      <protection/>
    </xf>
    <xf numFmtId="0" fontId="62" fillId="0" borderId="0" xfId="58" applyFont="1" applyBorder="1" applyAlignment="1">
      <alignment vertical="center"/>
      <protection/>
    </xf>
    <xf numFmtId="38" fontId="27" fillId="0" borderId="0" xfId="58" applyNumberFormat="1" applyFont="1">
      <alignment/>
      <protection/>
    </xf>
    <xf numFmtId="38" fontId="1" fillId="0" borderId="0" xfId="58" applyNumberFormat="1" applyFont="1">
      <alignment/>
      <protection/>
    </xf>
    <xf numFmtId="38" fontId="1" fillId="0" borderId="0" xfId="58" applyNumberFormat="1" applyFont="1" applyBorder="1">
      <alignment/>
      <protection/>
    </xf>
    <xf numFmtId="0" fontId="98" fillId="0" borderId="0" xfId="58" applyFont="1" applyBorder="1">
      <alignment/>
      <protection/>
    </xf>
    <xf numFmtId="0" fontId="95" fillId="0" borderId="0" xfId="58" applyFont="1" applyBorder="1">
      <alignment/>
      <protection/>
    </xf>
    <xf numFmtId="0" fontId="30" fillId="0" borderId="11" xfId="58" applyFont="1" applyBorder="1" applyAlignment="1" applyProtection="1">
      <alignment horizontal="right"/>
      <protection/>
    </xf>
    <xf numFmtId="0" fontId="99" fillId="0" borderId="0" xfId="58" applyFont="1">
      <alignment/>
      <protection/>
    </xf>
    <xf numFmtId="38" fontId="76" fillId="0" borderId="0" xfId="58" applyNumberFormat="1" applyFont="1" applyBorder="1" applyAlignment="1">
      <alignment horizontal="right"/>
      <protection/>
    </xf>
    <xf numFmtId="38" fontId="20" fillId="0" borderId="0" xfId="58" applyNumberFormat="1" applyFont="1" applyBorder="1" applyAlignment="1">
      <alignment horizontal="centerContinuous" vertical="top"/>
      <protection/>
    </xf>
    <xf numFmtId="172" fontId="100" fillId="0" borderId="0" xfId="58" applyNumberFormat="1" applyFont="1" applyAlignment="1" applyProtection="1">
      <alignment vertical="top"/>
      <protection locked="0"/>
    </xf>
    <xf numFmtId="0" fontId="62" fillId="0" borderId="0" xfId="58" applyFont="1" applyBorder="1" applyAlignment="1">
      <alignment horizontal="center"/>
      <protection/>
    </xf>
    <xf numFmtId="38" fontId="76" fillId="0" borderId="0" xfId="42" applyNumberFormat="1" applyFont="1" applyBorder="1" applyAlignment="1">
      <alignment vertical="top"/>
    </xf>
    <xf numFmtId="0" fontId="99" fillId="0" borderId="33" xfId="58" applyFont="1" applyBorder="1" applyAlignment="1" applyProtection="1">
      <alignment/>
      <protection/>
    </xf>
    <xf numFmtId="0" fontId="62" fillId="0" borderId="34" xfId="58" applyFont="1" applyBorder="1">
      <alignment/>
      <protection/>
    </xf>
    <xf numFmtId="0" fontId="62" fillId="0" borderId="35" xfId="58" applyFont="1" applyBorder="1">
      <alignment/>
      <protection/>
    </xf>
    <xf numFmtId="38" fontId="70" fillId="0" borderId="0" xfId="42" applyNumberFormat="1" applyFont="1" applyBorder="1" applyAlignment="1">
      <alignment horizontal="right"/>
    </xf>
    <xf numFmtId="172" fontId="101" fillId="0" borderId="0" xfId="64" applyNumberFormat="1" applyFont="1" applyBorder="1" applyAlignment="1" applyProtection="1">
      <alignment horizontal="right"/>
      <protection/>
    </xf>
    <xf numFmtId="0" fontId="95" fillId="0" borderId="36" xfId="58" applyFont="1" applyBorder="1">
      <alignment/>
      <protection/>
    </xf>
    <xf numFmtId="0" fontId="62" fillId="0" borderId="37" xfId="58" applyFont="1" applyBorder="1">
      <alignment/>
      <protection/>
    </xf>
    <xf numFmtId="38" fontId="70" fillId="0" borderId="11" xfId="42" applyNumberFormat="1" applyFont="1" applyBorder="1" applyAlignment="1">
      <alignment horizontal="right"/>
    </xf>
    <xf numFmtId="38" fontId="76" fillId="0" borderId="11" xfId="42" applyNumberFormat="1" applyFont="1" applyBorder="1" applyAlignment="1">
      <alignment vertical="top"/>
    </xf>
    <xf numFmtId="0" fontId="30" fillId="0" borderId="11" xfId="58" applyFont="1" applyBorder="1" applyAlignment="1">
      <alignment horizontal="right" vertical="center"/>
      <protection/>
    </xf>
    <xf numFmtId="38" fontId="76" fillId="0" borderId="11" xfId="58" applyNumberFormat="1" applyFont="1" applyBorder="1" applyAlignment="1">
      <alignment horizontal="right"/>
      <protection/>
    </xf>
    <xf numFmtId="38" fontId="20" fillId="0" borderId="11" xfId="58" applyNumberFormat="1" applyFont="1" applyBorder="1" applyAlignment="1">
      <alignment horizontal="centerContinuous" vertical="top"/>
      <protection/>
    </xf>
    <xf numFmtId="10" fontId="85" fillId="0" borderId="11" xfId="58" applyNumberFormat="1" applyFont="1" applyBorder="1" applyAlignment="1" applyProtection="1">
      <alignment vertical="top"/>
      <protection locked="0"/>
    </xf>
    <xf numFmtId="0" fontId="62" fillId="0" borderId="11" xfId="58" applyFont="1" applyBorder="1" applyAlignment="1">
      <alignment horizontal="center"/>
      <protection/>
    </xf>
    <xf numFmtId="10" fontId="85" fillId="0" borderId="0" xfId="58" applyNumberFormat="1" applyFont="1" applyAlignment="1" applyProtection="1">
      <alignment vertical="top"/>
      <protection locked="0"/>
    </xf>
    <xf numFmtId="0" fontId="95" fillId="0" borderId="38" xfId="58" applyFont="1" applyBorder="1">
      <alignment/>
      <protection/>
    </xf>
    <xf numFmtId="0" fontId="62" fillId="0" borderId="14" xfId="58" applyFont="1" applyBorder="1">
      <alignment/>
      <protection/>
    </xf>
    <xf numFmtId="0" fontId="62" fillId="0" borderId="39" xfId="58" applyFont="1" applyBorder="1">
      <alignment/>
      <protection/>
    </xf>
    <xf numFmtId="10" fontId="100" fillId="0" borderId="0" xfId="58" applyNumberFormat="1" applyFont="1" applyAlignment="1" applyProtection="1">
      <alignment vertical="top"/>
      <protection locked="0"/>
    </xf>
    <xf numFmtId="0" fontId="30" fillId="0" borderId="32" xfId="58" applyFont="1" applyBorder="1" applyAlignment="1">
      <alignment horizontal="right"/>
      <protection/>
    </xf>
    <xf numFmtId="38" fontId="76" fillId="0" borderId="32" xfId="58" applyNumberFormat="1" applyFont="1" applyBorder="1" applyAlignment="1">
      <alignment horizontal="right"/>
      <protection/>
    </xf>
    <xf numFmtId="38" fontId="20" fillId="0" borderId="32" xfId="58" applyNumberFormat="1" applyFont="1" applyBorder="1" applyAlignment="1">
      <alignment horizontal="centerContinuous" vertical="top"/>
      <protection/>
    </xf>
    <xf numFmtId="10" fontId="85" fillId="0" borderId="32" xfId="58" applyNumberFormat="1" applyFont="1" applyBorder="1" applyAlignment="1" applyProtection="1">
      <alignment vertical="top"/>
      <protection locked="0"/>
    </xf>
    <xf numFmtId="0" fontId="62" fillId="0" borderId="32" xfId="58" applyFont="1" applyBorder="1" applyAlignment="1">
      <alignment horizontal="center"/>
      <protection/>
    </xf>
    <xf numFmtId="38" fontId="76" fillId="0" borderId="32" xfId="42" applyNumberFormat="1" applyFont="1" applyBorder="1" applyAlignment="1">
      <alignment vertical="top"/>
    </xf>
    <xf numFmtId="10" fontId="85" fillId="0" borderId="0" xfId="58" applyNumberFormat="1" applyFont="1" applyBorder="1" applyAlignment="1" applyProtection="1">
      <alignment vertical="top"/>
      <protection locked="0"/>
    </xf>
    <xf numFmtId="10" fontId="104" fillId="0" borderId="0" xfId="58" applyNumberFormat="1" applyFont="1" applyAlignment="1" applyProtection="1">
      <alignment vertical="top"/>
      <protection locked="0"/>
    </xf>
    <xf numFmtId="0" fontId="0" fillId="0" borderId="0" xfId="58" applyFont="1" applyBorder="1">
      <alignment/>
      <protection/>
    </xf>
    <xf numFmtId="0" fontId="43" fillId="0" borderId="0" xfId="58" applyFont="1" applyBorder="1">
      <alignment/>
      <protection/>
    </xf>
    <xf numFmtId="0" fontId="11" fillId="0" borderId="0" xfId="58" applyFont="1" applyBorder="1" applyAlignment="1">
      <alignment horizontal="right"/>
      <protection/>
    </xf>
    <xf numFmtId="0" fontId="1" fillId="0" borderId="0" xfId="58" applyFont="1" applyBorder="1" applyAlignment="1">
      <alignment/>
      <protection/>
    </xf>
    <xf numFmtId="38" fontId="102" fillId="0" borderId="0" xfId="58" applyNumberFormat="1" applyFont="1" applyBorder="1">
      <alignment/>
      <protection/>
    </xf>
    <xf numFmtId="38" fontId="30" fillId="0" borderId="0" xfId="58" applyNumberFormat="1" applyFont="1" applyBorder="1" applyAlignment="1">
      <alignment horizontal="centerContinuous"/>
      <protection/>
    </xf>
    <xf numFmtId="38" fontId="103" fillId="0" borderId="0" xfId="58" applyNumberFormat="1" applyFont="1" applyBorder="1">
      <alignment/>
      <protection/>
    </xf>
    <xf numFmtId="38" fontId="30" fillId="0" borderId="0" xfId="58" applyNumberFormat="1" applyFont="1" applyBorder="1" applyAlignment="1">
      <alignment horizontal="center"/>
      <protection/>
    </xf>
    <xf numFmtId="38" fontId="1" fillId="0" borderId="0" xfId="58" applyNumberFormat="1" applyFont="1" applyBorder="1" applyAlignment="1">
      <alignment/>
      <protection/>
    </xf>
    <xf numFmtId="38" fontId="105" fillId="0" borderId="0" xfId="58" applyNumberFormat="1" applyFont="1" applyBorder="1">
      <alignment/>
      <protection/>
    </xf>
    <xf numFmtId="38" fontId="102" fillId="0" borderId="11" xfId="58" applyNumberFormat="1" applyFont="1" applyBorder="1">
      <alignment/>
      <protection/>
    </xf>
    <xf numFmtId="38" fontId="103" fillId="0" borderId="11" xfId="58" applyNumberFormat="1" applyFont="1" applyBorder="1">
      <alignment/>
      <protection/>
    </xf>
    <xf numFmtId="38" fontId="25" fillId="0" borderId="0" xfId="58" applyNumberFormat="1" applyFont="1" applyBorder="1">
      <alignment/>
      <protection/>
    </xf>
    <xf numFmtId="38" fontId="30" fillId="0" borderId="0" xfId="58" applyNumberFormat="1" applyFont="1" applyBorder="1">
      <alignment/>
      <protection/>
    </xf>
    <xf numFmtId="38" fontId="27" fillId="0" borderId="0" xfId="58" applyNumberFormat="1" applyFont="1" applyBorder="1">
      <alignment/>
      <protection/>
    </xf>
    <xf numFmtId="0" fontId="62" fillId="0" borderId="0" xfId="58">
      <alignment/>
      <protection/>
    </xf>
    <xf numFmtId="0" fontId="62" fillId="0" borderId="0" xfId="58" applyBorder="1">
      <alignment/>
      <protection/>
    </xf>
    <xf numFmtId="0" fontId="10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106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107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right"/>
      <protection/>
    </xf>
    <xf numFmtId="165" fontId="1" fillId="33" borderId="0" xfId="0" applyNumberFormat="1" applyFont="1" applyFill="1" applyBorder="1" applyAlignment="1" applyProtection="1">
      <alignment/>
      <protection locked="0"/>
    </xf>
    <xf numFmtId="165" fontId="70" fillId="33" borderId="0" xfId="0" applyNumberFormat="1" applyFont="1" applyFill="1" applyBorder="1" applyAlignment="1" applyProtection="1" quotePrefix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71" fontId="7" fillId="33" borderId="0" xfId="0" applyNumberFormat="1" applyFont="1" applyFill="1" applyBorder="1" applyAlignment="1" applyProtection="1">
      <alignment horizontal="left"/>
      <protection/>
    </xf>
    <xf numFmtId="0" fontId="108" fillId="33" borderId="0" xfId="0" applyFont="1" applyFill="1" applyBorder="1" applyAlignment="1">
      <alignment/>
    </xf>
    <xf numFmtId="0" fontId="109" fillId="33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106" fillId="0" borderId="0" xfId="0" applyFont="1" applyBorder="1" applyAlignment="1" applyProtection="1">
      <alignment vertical="top"/>
      <protection/>
    </xf>
    <xf numFmtId="0" fontId="47" fillId="0" borderId="0" xfId="0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horizontal="centerContinuous"/>
      <protection/>
    </xf>
    <xf numFmtId="165" fontId="70" fillId="0" borderId="18" xfId="0" applyNumberFormat="1" applyFont="1" applyBorder="1" applyAlignment="1" applyProtection="1" quotePrefix="1">
      <alignment horizontal="centerContinuous"/>
      <protection/>
    </xf>
    <xf numFmtId="0" fontId="1" fillId="0" borderId="18" xfId="0" applyFont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30" fillId="0" borderId="17" xfId="0" applyFont="1" applyBorder="1" applyAlignment="1">
      <alignment horizontal="left" vertical="top"/>
    </xf>
    <xf numFmtId="0" fontId="1" fillId="0" borderId="16" xfId="0" applyFont="1" applyBorder="1" applyAlignment="1" applyProtection="1">
      <alignment vertical="top"/>
      <protection/>
    </xf>
    <xf numFmtId="0" fontId="1" fillId="0" borderId="2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 applyProtection="1">
      <alignment horizontal="centerContinuous" vertical="top"/>
      <protection/>
    </xf>
    <xf numFmtId="165" fontId="70" fillId="0" borderId="0" xfId="0" applyNumberFormat="1" applyFont="1" applyBorder="1" applyAlignment="1" applyProtection="1" quotePrefix="1">
      <alignment horizontal="centerContinuous" vertical="top"/>
      <protection/>
    </xf>
    <xf numFmtId="0" fontId="1" fillId="0" borderId="0" xfId="0" applyFont="1" applyBorder="1" applyAlignment="1">
      <alignment horizontal="centerContinuous" vertical="top"/>
    </xf>
    <xf numFmtId="0" fontId="1" fillId="0" borderId="15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 applyProtection="1">
      <alignment vertical="center"/>
      <protection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 vertical="top"/>
    </xf>
    <xf numFmtId="0" fontId="47" fillId="0" borderId="16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40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 applyProtection="1">
      <alignment horizontal="centerContinuous" vertical="top"/>
      <protection/>
    </xf>
    <xf numFmtId="0" fontId="1" fillId="0" borderId="11" xfId="0" applyFont="1" applyBorder="1" applyAlignment="1">
      <alignment horizontal="centerContinuous" vertical="top"/>
    </xf>
    <xf numFmtId="0" fontId="1" fillId="0" borderId="13" xfId="0" applyFont="1" applyBorder="1" applyAlignment="1">
      <alignment horizontal="centerContinuous" vertical="top"/>
    </xf>
    <xf numFmtId="0" fontId="1" fillId="0" borderId="4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2" xfId="0" applyFont="1" applyBorder="1" applyAlignment="1" applyProtection="1">
      <alignment vertical="top"/>
      <protection/>
    </xf>
    <xf numFmtId="0" fontId="1" fillId="0" borderId="15" xfId="0" applyFont="1" applyBorder="1" applyAlignment="1">
      <alignment vertical="top"/>
    </xf>
    <xf numFmtId="0" fontId="111" fillId="0" borderId="0" xfId="0" applyFont="1" applyBorder="1" applyAlignment="1" applyProtection="1">
      <alignment/>
      <protection/>
    </xf>
    <xf numFmtId="0" fontId="111" fillId="0" borderId="0" xfId="0" applyFont="1" applyBorder="1" applyAlignment="1">
      <alignment/>
    </xf>
    <xf numFmtId="0" fontId="22" fillId="0" borderId="18" xfId="0" applyFont="1" applyBorder="1" applyAlignment="1">
      <alignment horizontal="left" vertical="top"/>
    </xf>
    <xf numFmtId="0" fontId="22" fillId="0" borderId="15" xfId="0" applyFont="1" applyBorder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/>
    </xf>
    <xf numFmtId="0" fontId="29" fillId="0" borderId="11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81" fillId="0" borderId="11" xfId="0" applyFont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69" fillId="0" borderId="0" xfId="0" applyFont="1" applyBorder="1" applyAlignment="1" applyProtection="1">
      <alignment vertical="center"/>
      <protection locked="0"/>
    </xf>
    <xf numFmtId="0" fontId="81" fillId="0" borderId="0" xfId="0" applyFont="1" applyBorder="1" applyAlignment="1" applyProtection="1">
      <alignment vertical="center"/>
      <protection locked="0"/>
    </xf>
    <xf numFmtId="0" fontId="112" fillId="0" borderId="0" xfId="0" applyFont="1" applyBorder="1" applyAlignment="1" applyProtection="1">
      <alignment vertical="center"/>
      <protection locked="0"/>
    </xf>
    <xf numFmtId="0" fontId="112" fillId="0" borderId="15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vertical="center"/>
      <protection locked="0"/>
    </xf>
    <xf numFmtId="0" fontId="113" fillId="0" borderId="0" xfId="0" applyFont="1" applyBorder="1" applyAlignment="1" applyProtection="1">
      <alignment vertical="center"/>
      <protection locked="0"/>
    </xf>
    <xf numFmtId="0" fontId="113" fillId="0" borderId="15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101" fillId="0" borderId="0" xfId="0" applyFont="1" applyBorder="1" applyAlignment="1" applyProtection="1">
      <alignment vertical="top"/>
      <protection/>
    </xf>
    <xf numFmtId="0" fontId="101" fillId="0" borderId="0" xfId="0" applyFont="1" applyBorder="1" applyAlignment="1">
      <alignment vertical="top"/>
    </xf>
    <xf numFmtId="0" fontId="101" fillId="0" borderId="15" xfId="0" applyFont="1" applyBorder="1" applyAlignment="1">
      <alignment vertical="top"/>
    </xf>
    <xf numFmtId="0" fontId="112" fillId="0" borderId="41" xfId="0" applyFont="1" applyBorder="1" applyAlignment="1" applyProtection="1">
      <alignment vertical="center"/>
      <protection/>
    </xf>
    <xf numFmtId="0" fontId="113" fillId="0" borderId="11" xfId="0" applyFont="1" applyBorder="1" applyAlignment="1" applyProtection="1">
      <alignment vertical="center"/>
      <protection locked="0"/>
    </xf>
    <xf numFmtId="0" fontId="112" fillId="0" borderId="11" xfId="0" applyFont="1" applyBorder="1" applyAlignment="1" applyProtection="1">
      <alignment vertical="center"/>
      <protection locked="0"/>
    </xf>
    <xf numFmtId="0" fontId="112" fillId="0" borderId="13" xfId="0" applyFont="1" applyBorder="1" applyAlignment="1" applyProtection="1">
      <alignment vertical="center"/>
      <protection locked="0"/>
    </xf>
    <xf numFmtId="0" fontId="47" fillId="0" borderId="42" xfId="0" applyFont="1" applyBorder="1" applyAlignment="1">
      <alignment/>
    </xf>
    <xf numFmtId="0" fontId="1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1" fillId="0" borderId="41" xfId="0" applyFont="1" applyBorder="1" applyAlignment="1" applyProtection="1">
      <alignment horizontal="left" vertical="top"/>
      <protection/>
    </xf>
    <xf numFmtId="0" fontId="70" fillId="0" borderId="11" xfId="0" applyFont="1" applyBorder="1" applyAlignment="1">
      <alignment vertical="top"/>
    </xf>
    <xf numFmtId="0" fontId="75" fillId="0" borderId="11" xfId="0" applyFont="1" applyBorder="1" applyAlignment="1">
      <alignment/>
    </xf>
    <xf numFmtId="0" fontId="47" fillId="0" borderId="0" xfId="0" applyFont="1" applyAlignment="1">
      <alignment vertical="center"/>
    </xf>
    <xf numFmtId="0" fontId="116" fillId="0" borderId="0" xfId="0" applyFont="1" applyBorder="1" applyAlignment="1">
      <alignment/>
    </xf>
    <xf numFmtId="0" fontId="117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right" vertical="center"/>
      <protection locked="0"/>
    </xf>
    <xf numFmtId="0" fontId="70" fillId="0" borderId="11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right"/>
      <protection/>
    </xf>
    <xf numFmtId="37" fontId="118" fillId="0" borderId="0" xfId="0" applyNumberFormat="1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 quotePrefix="1">
      <alignment vertical="top"/>
      <protection/>
    </xf>
    <xf numFmtId="0" fontId="1" fillId="0" borderId="11" xfId="0" applyFont="1" applyBorder="1" applyAlignment="1" quotePrefix="1">
      <alignment vertical="top"/>
    </xf>
    <xf numFmtId="0" fontId="1" fillId="0" borderId="11" xfId="0" applyFont="1" applyBorder="1" applyAlignment="1" applyProtection="1">
      <alignment vertical="top"/>
      <protection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76" fillId="0" borderId="13" xfId="0" applyFont="1" applyBorder="1" applyAlignment="1">
      <alignment vertical="top"/>
    </xf>
    <xf numFmtId="0" fontId="47" fillId="0" borderId="0" xfId="0" applyFont="1" applyBorder="1" applyAlignment="1" applyProtection="1">
      <alignment horizontal="right" vertical="top"/>
      <protection/>
    </xf>
    <xf numFmtId="37" fontId="118" fillId="0" borderId="0" xfId="0" applyNumberFormat="1" applyFont="1" applyBorder="1" applyAlignment="1" applyProtection="1">
      <alignment vertical="top"/>
      <protection/>
    </xf>
    <xf numFmtId="0" fontId="47" fillId="0" borderId="0" xfId="0" applyFont="1" applyAlignment="1" applyProtection="1">
      <alignment vertical="top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0" fillId="0" borderId="42" xfId="0" applyFont="1" applyBorder="1" applyAlignment="1" applyProtection="1">
      <alignment horizontal="left" vertical="center"/>
      <protection/>
    </xf>
    <xf numFmtId="0" fontId="11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42" xfId="0" applyFont="1" applyBorder="1" applyAlignment="1">
      <alignment horizontal="left" vertical="center"/>
    </xf>
    <xf numFmtId="165" fontId="113" fillId="0" borderId="0" xfId="0" applyNumberFormat="1" applyFont="1" applyBorder="1" applyAlignment="1" applyProtection="1">
      <alignment vertical="center"/>
      <protection locked="0"/>
    </xf>
    <xf numFmtId="165" fontId="113" fillId="0" borderId="15" xfId="0" applyNumberFormat="1" applyFont="1" applyBorder="1" applyAlignment="1" applyProtection="1">
      <alignment vertical="center"/>
      <protection locked="0"/>
    </xf>
    <xf numFmtId="0" fontId="113" fillId="0" borderId="42" xfId="0" applyFont="1" applyBorder="1" applyAlignment="1" applyProtection="1">
      <alignment vertical="center"/>
      <protection/>
    </xf>
    <xf numFmtId="0" fontId="119" fillId="0" borderId="0" xfId="0" applyFont="1" applyBorder="1" applyAlignment="1" applyProtection="1">
      <alignment vertical="center"/>
      <protection locked="0"/>
    </xf>
    <xf numFmtId="0" fontId="101" fillId="0" borderId="0" xfId="0" applyFont="1" applyBorder="1" applyAlignment="1" applyProtection="1">
      <alignment horizontal="left"/>
      <protection/>
    </xf>
    <xf numFmtId="0" fontId="101" fillId="0" borderId="0" xfId="0" applyFont="1" applyBorder="1" applyAlignment="1" applyProtection="1">
      <alignment/>
      <protection/>
    </xf>
    <xf numFmtId="0" fontId="112" fillId="0" borderId="42" xfId="0" applyFont="1" applyBorder="1" applyAlignment="1" applyProtection="1">
      <alignment vertical="center"/>
      <protection/>
    </xf>
    <xf numFmtId="0" fontId="112" fillId="0" borderId="0" xfId="0" applyFont="1" applyBorder="1" applyAlignment="1" applyProtection="1">
      <alignment horizontal="left" vertical="center"/>
      <protection locked="0"/>
    </xf>
    <xf numFmtId="165" fontId="112" fillId="0" borderId="0" xfId="0" applyNumberFormat="1" applyFont="1" applyBorder="1" applyAlignment="1" applyProtection="1">
      <alignment vertical="center"/>
      <protection locked="0"/>
    </xf>
    <xf numFmtId="165" fontId="112" fillId="0" borderId="15" xfId="0" applyNumberFormat="1" applyFont="1" applyBorder="1" applyAlignment="1" applyProtection="1">
      <alignment vertical="center"/>
      <protection locked="0"/>
    </xf>
    <xf numFmtId="0" fontId="112" fillId="0" borderId="0" xfId="0" applyFont="1" applyBorder="1" applyAlignment="1" applyProtection="1">
      <alignment horizontal="left" vertical="center"/>
      <protection/>
    </xf>
    <xf numFmtId="0" fontId="112" fillId="0" borderId="0" xfId="0" applyFont="1" applyBorder="1" applyAlignment="1" applyProtection="1">
      <alignment horizontal="centerContinuous" vertical="center"/>
      <protection/>
    </xf>
    <xf numFmtId="0" fontId="113" fillId="0" borderId="0" xfId="0" applyFont="1" applyBorder="1" applyAlignment="1" applyProtection="1">
      <alignment horizontal="centerContinuous" vertical="center"/>
      <protection/>
    </xf>
    <xf numFmtId="0" fontId="113" fillId="0" borderId="0" xfId="0" applyFont="1" applyBorder="1" applyAlignment="1">
      <alignment horizontal="centerContinuous" vertical="center"/>
    </xf>
    <xf numFmtId="0" fontId="113" fillId="0" borderId="0" xfId="0" applyFont="1" applyBorder="1" applyAlignment="1" applyProtection="1">
      <alignment horizontal="centerContinuous" vertical="center"/>
      <protection locked="0"/>
    </xf>
    <xf numFmtId="0" fontId="34" fillId="0" borderId="15" xfId="0" applyFont="1" applyBorder="1" applyAlignment="1">
      <alignment/>
    </xf>
    <xf numFmtId="0" fontId="113" fillId="0" borderId="15" xfId="0" applyFont="1" applyBorder="1" applyAlignment="1">
      <alignment horizontal="centerContinuous" vertical="center"/>
    </xf>
    <xf numFmtId="0" fontId="113" fillId="0" borderId="11" xfId="0" applyFont="1" applyBorder="1" applyAlignment="1" applyProtection="1">
      <alignment horizontal="left" vertical="center"/>
      <protection locked="0"/>
    </xf>
    <xf numFmtId="165" fontId="113" fillId="0" borderId="11" xfId="0" applyNumberFormat="1" applyFont="1" applyBorder="1" applyAlignment="1" applyProtection="1">
      <alignment vertical="center"/>
      <protection locked="0"/>
    </xf>
    <xf numFmtId="165" fontId="113" fillId="0" borderId="13" xfId="0" applyNumberFormat="1" applyFont="1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centerContinuous" vertical="center"/>
    </xf>
    <xf numFmtId="0" fontId="113" fillId="0" borderId="11" xfId="0" applyFont="1" applyBorder="1" applyAlignment="1" applyProtection="1">
      <alignment horizontal="centerContinuous" vertical="center"/>
      <protection locked="0"/>
    </xf>
    <xf numFmtId="0" fontId="113" fillId="0" borderId="13" xfId="0" applyFont="1" applyBorder="1" applyAlignment="1">
      <alignment horizontal="centerContinuous" vertical="center"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3" fillId="0" borderId="0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>
      <alignment/>
    </xf>
    <xf numFmtId="0" fontId="112" fillId="0" borderId="0" xfId="0" applyFont="1" applyFill="1" applyBorder="1" applyAlignment="1" applyProtection="1">
      <alignment vertical="center"/>
      <protection locked="0"/>
    </xf>
    <xf numFmtId="0" fontId="17" fillId="0" borderId="42" xfId="0" applyFont="1" applyFill="1" applyBorder="1" applyAlignment="1">
      <alignment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left" vertical="center" wrapText="1"/>
    </xf>
    <xf numFmtId="0" fontId="113" fillId="0" borderId="13" xfId="0" applyFont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 wrapText="1"/>
    </xf>
    <xf numFmtId="0" fontId="113" fillId="0" borderId="11" xfId="0" applyFont="1" applyFill="1" applyBorder="1" applyAlignment="1" applyProtection="1">
      <alignment vertical="center"/>
      <protection locked="0"/>
    </xf>
    <xf numFmtId="0" fontId="119" fillId="0" borderId="11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/>
    </xf>
    <xf numFmtId="0" fontId="70" fillId="0" borderId="15" xfId="0" applyFont="1" applyBorder="1" applyAlignment="1" applyProtection="1">
      <alignment/>
      <protection/>
    </xf>
    <xf numFmtId="165" fontId="121" fillId="0" borderId="15" xfId="0" applyNumberFormat="1" applyFont="1" applyBorder="1" applyAlignment="1" applyProtection="1" quotePrefix="1">
      <alignment horizontal="center"/>
      <protection locked="0"/>
    </xf>
    <xf numFmtId="0" fontId="1" fillId="0" borderId="4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70" fillId="0" borderId="11" xfId="0" applyFont="1" applyBorder="1" applyAlignment="1" applyProtection="1">
      <alignment/>
      <protection/>
    </xf>
    <xf numFmtId="0" fontId="70" fillId="0" borderId="13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165" fontId="121" fillId="0" borderId="15" xfId="0" applyNumberFormat="1" applyFont="1" applyBorder="1" applyAlignment="1" quotePrefix="1">
      <alignment horizontal="center"/>
    </xf>
    <xf numFmtId="165" fontId="15" fillId="0" borderId="43" xfId="0" applyNumberFormat="1" applyFont="1" applyBorder="1" applyAlignment="1" applyProtection="1" quotePrefix="1">
      <alignment horizontal="center"/>
      <protection/>
    </xf>
    <xf numFmtId="165" fontId="15" fillId="0" borderId="13" xfId="0" applyNumberFormat="1" applyFont="1" applyBorder="1" applyAlignment="1" applyProtection="1" quotePrefix="1">
      <alignment horizontal="center"/>
      <protection/>
    </xf>
    <xf numFmtId="0" fontId="47" fillId="0" borderId="0" xfId="0" applyFont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 applyProtection="1">
      <alignment horizontal="fill"/>
      <protection/>
    </xf>
    <xf numFmtId="0" fontId="122" fillId="0" borderId="0" xfId="0" applyFont="1" applyBorder="1" applyAlignment="1" applyProtection="1">
      <alignment/>
      <protection/>
    </xf>
    <xf numFmtId="0" fontId="122" fillId="0" borderId="0" xfId="0" applyFont="1" applyBorder="1" applyAlignment="1">
      <alignment/>
    </xf>
    <xf numFmtId="0" fontId="122" fillId="0" borderId="0" xfId="0" applyFont="1" applyBorder="1" applyAlignment="1" applyProtection="1">
      <alignment/>
      <protection/>
    </xf>
    <xf numFmtId="165" fontId="1" fillId="33" borderId="0" xfId="58" applyNumberFormat="1" applyFont="1" applyFill="1" applyBorder="1">
      <alignment/>
      <protection/>
    </xf>
    <xf numFmtId="0" fontId="65" fillId="33" borderId="32" xfId="58" applyFont="1" applyFill="1" applyBorder="1" applyAlignment="1" applyProtection="1">
      <alignment/>
      <protection/>
    </xf>
    <xf numFmtId="0" fontId="1" fillId="33" borderId="32" xfId="58" applyFont="1" applyFill="1" applyBorder="1">
      <alignment/>
      <protection/>
    </xf>
    <xf numFmtId="18" fontId="1" fillId="33" borderId="32" xfId="58" applyNumberFormat="1" applyFont="1" applyFill="1" applyBorder="1">
      <alignment/>
      <protection/>
    </xf>
    <xf numFmtId="0" fontId="12" fillId="33" borderId="0" xfId="61" applyFont="1" applyFill="1">
      <alignment/>
      <protection/>
    </xf>
    <xf numFmtId="0" fontId="12" fillId="33" borderId="0" xfId="61" applyFont="1" applyFill="1" applyAlignment="1">
      <alignment horizontal="center"/>
      <protection/>
    </xf>
    <xf numFmtId="0" fontId="124" fillId="0" borderId="0" xfId="60" applyFont="1">
      <alignment/>
    </xf>
    <xf numFmtId="0" fontId="16" fillId="0" borderId="0" xfId="60" applyFont="1" applyBorder="1">
      <alignment/>
    </xf>
    <xf numFmtId="0" fontId="125" fillId="0" borderId="11" xfId="60" applyFont="1" applyBorder="1" applyAlignment="1">
      <alignment vertical="center"/>
    </xf>
    <xf numFmtId="0" fontId="17" fillId="0" borderId="0" xfId="60" applyFont="1">
      <alignment/>
    </xf>
    <xf numFmtId="14" fontId="0" fillId="33" borderId="0" xfId="58" applyNumberFormat="1" applyFont="1" applyFill="1" applyBorder="1">
      <alignment/>
      <protection/>
    </xf>
    <xf numFmtId="0" fontId="0" fillId="33" borderId="0" xfId="0" applyFill="1" applyAlignment="1">
      <alignment/>
    </xf>
    <xf numFmtId="0" fontId="123" fillId="33" borderId="0" xfId="61" applyFont="1" applyFill="1" applyAlignment="1">
      <alignment vertical="top" wrapText="1"/>
      <protection/>
    </xf>
    <xf numFmtId="0" fontId="24" fillId="33" borderId="11" xfId="61" applyFont="1" applyFill="1" applyBorder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177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"/>
      <protection/>
    </xf>
    <xf numFmtId="177" fontId="0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NumberFormat="1" applyFont="1" applyFill="1" applyAlignment="1" applyProtection="1">
      <alignment/>
      <protection/>
    </xf>
    <xf numFmtId="178" fontId="0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178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Alignment="1">
      <alignment horizontal="center"/>
    </xf>
    <xf numFmtId="0" fontId="21" fillId="33" borderId="11" xfId="0" applyFont="1" applyFill="1" applyBorder="1" applyAlignment="1" applyProtection="1">
      <alignment horizontal="centerContinuous"/>
      <protection locked="0"/>
    </xf>
    <xf numFmtId="0" fontId="66" fillId="33" borderId="11" xfId="0" applyFont="1" applyFill="1" applyBorder="1" applyAlignment="1" applyProtection="1">
      <alignment horizontal="centerContinuous"/>
      <protection/>
    </xf>
    <xf numFmtId="0" fontId="21" fillId="33" borderId="13" xfId="0" applyFont="1" applyFill="1" applyBorder="1" applyAlignment="1" applyProtection="1">
      <alignment horizontal="centerContinuous"/>
      <protection/>
    </xf>
    <xf numFmtId="0" fontId="29" fillId="0" borderId="11" xfId="0" applyFont="1" applyBorder="1" applyAlignment="1">
      <alignment horizontal="centerContinuous" vertical="center"/>
    </xf>
    <xf numFmtId="0" fontId="47" fillId="0" borderId="41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41" xfId="0" applyFont="1" applyBorder="1" applyAlignment="1">
      <alignment/>
    </xf>
    <xf numFmtId="0" fontId="113" fillId="0" borderId="11" xfId="0" applyFont="1" applyBorder="1" applyAlignment="1" applyProtection="1">
      <alignment horizontal="center" vertical="center"/>
      <protection/>
    </xf>
    <xf numFmtId="0" fontId="128" fillId="0" borderId="0" xfId="0" applyFont="1" applyBorder="1" applyAlignment="1" applyProtection="1">
      <alignment vertical="center"/>
      <protection locked="0"/>
    </xf>
    <xf numFmtId="0" fontId="128" fillId="0" borderId="11" xfId="0" applyFont="1" applyBorder="1" applyAlignment="1" applyProtection="1">
      <alignment vertical="center"/>
      <protection locked="0"/>
    </xf>
    <xf numFmtId="0" fontId="120" fillId="0" borderId="0" xfId="0" applyFont="1" applyBorder="1" applyAlignment="1" applyProtection="1">
      <alignment horizontal="left" vertical="center"/>
      <protection locked="0"/>
    </xf>
    <xf numFmtId="0" fontId="128" fillId="0" borderId="0" xfId="0" applyFont="1" applyBorder="1" applyAlignment="1" applyProtection="1">
      <alignment horizontal="left" vertical="center"/>
      <protection locked="0"/>
    </xf>
    <xf numFmtId="0" fontId="129" fillId="0" borderId="0" xfId="0" applyFont="1" applyAlignment="1">
      <alignment/>
    </xf>
    <xf numFmtId="0" fontId="129" fillId="0" borderId="0" xfId="0" applyFont="1" applyBorder="1" applyAlignment="1" applyProtection="1">
      <alignment vertical="center"/>
      <protection locked="0"/>
    </xf>
    <xf numFmtId="0" fontId="128" fillId="0" borderId="0" xfId="0" applyFont="1" applyFill="1" applyBorder="1" applyAlignment="1" applyProtection="1">
      <alignment horizontal="left" vertical="center"/>
      <protection locked="0"/>
    </xf>
    <xf numFmtId="0" fontId="120" fillId="0" borderId="11" xfId="0" applyFont="1" applyFill="1" applyBorder="1" applyAlignment="1" applyProtection="1">
      <alignment vertical="center"/>
      <protection locked="0"/>
    </xf>
    <xf numFmtId="167" fontId="121" fillId="0" borderId="44" xfId="60" applyNumberFormat="1" applyFont="1" applyFill="1" applyBorder="1" applyAlignment="1" applyProtection="1">
      <alignment vertical="center"/>
      <protection locked="0"/>
    </xf>
    <xf numFmtId="0" fontId="121" fillId="0" borderId="11" xfId="60" applyFont="1" applyFill="1" applyBorder="1" applyAlignment="1" applyProtection="1">
      <alignment vertical="center"/>
      <protection locked="0"/>
    </xf>
    <xf numFmtId="0" fontId="121" fillId="0" borderId="11" xfId="60" applyFont="1" applyBorder="1" applyAlignment="1" applyProtection="1">
      <alignment vertical="center"/>
      <protection locked="0"/>
    </xf>
    <xf numFmtId="167" fontId="121" fillId="0" borderId="13" xfId="60" applyNumberFormat="1" applyFont="1" applyFill="1" applyBorder="1" applyAlignment="1" applyProtection="1">
      <alignment vertical="center"/>
      <protection locked="0"/>
    </xf>
    <xf numFmtId="0" fontId="121" fillId="0" borderId="0" xfId="60" applyFont="1" applyAlignment="1" applyProtection="1">
      <alignment vertical="center"/>
      <protection locked="0"/>
    </xf>
    <xf numFmtId="167" fontId="131" fillId="0" borderId="14" xfId="60" applyNumberFormat="1" applyFont="1" applyFill="1" applyBorder="1" applyAlignment="1" applyProtection="1">
      <alignment vertical="center"/>
      <protection/>
    </xf>
    <xf numFmtId="167" fontId="131" fillId="34" borderId="0" xfId="60" applyNumberFormat="1" applyFont="1" applyFill="1" applyBorder="1" applyAlignment="1" applyProtection="1">
      <alignment vertical="center"/>
      <protection/>
    </xf>
    <xf numFmtId="167" fontId="131" fillId="0" borderId="11" xfId="60" applyNumberFormat="1" applyFont="1" applyBorder="1" applyAlignment="1" applyProtection="1">
      <alignment vertical="center"/>
      <protection/>
    </xf>
    <xf numFmtId="167" fontId="131" fillId="0" borderId="0" xfId="60" applyNumberFormat="1" applyFont="1" applyBorder="1" applyAlignment="1" applyProtection="1">
      <alignment vertical="center"/>
      <protection/>
    </xf>
    <xf numFmtId="167" fontId="131" fillId="0" borderId="16" xfId="60" applyNumberFormat="1" applyFont="1" applyBorder="1" applyAlignment="1" applyProtection="1">
      <alignment vertical="center"/>
      <protection/>
    </xf>
    <xf numFmtId="0" fontId="121" fillId="0" borderId="22" xfId="60" applyFont="1" applyBorder="1" applyProtection="1">
      <alignment/>
      <protection locked="0"/>
    </xf>
    <xf numFmtId="0" fontId="121" fillId="0" borderId="12" xfId="60" applyFont="1" applyBorder="1" applyAlignment="1" applyProtection="1">
      <alignment horizontal="center"/>
      <protection locked="0"/>
    </xf>
    <xf numFmtId="166" fontId="131" fillId="0" borderId="12" xfId="60" applyNumberFormat="1" applyFont="1" applyBorder="1" applyAlignment="1" applyProtection="1">
      <alignment horizontal="right"/>
      <protection locked="0"/>
    </xf>
    <xf numFmtId="166" fontId="130" fillId="0" borderId="12" xfId="60" applyNumberFormat="1" applyFont="1" applyBorder="1" applyAlignment="1" applyProtection="1">
      <alignment horizontal="right"/>
      <protection locked="0"/>
    </xf>
    <xf numFmtId="166" fontId="131" fillId="0" borderId="17" xfId="60" applyNumberFormat="1" applyFont="1" applyBorder="1" applyAlignment="1" applyProtection="1">
      <alignment horizontal="right"/>
      <protection locked="0"/>
    </xf>
    <xf numFmtId="3" fontId="121" fillId="0" borderId="12" xfId="60" applyNumberFormat="1" applyFont="1" applyBorder="1" applyAlignment="1" applyProtection="1">
      <alignment horizontal="right"/>
      <protection locked="0"/>
    </xf>
    <xf numFmtId="167" fontId="4" fillId="0" borderId="0" xfId="60" applyNumberFormat="1" applyFont="1" applyFill="1" applyAlignment="1" applyProtection="1">
      <alignment horizontal="right" vertical="center"/>
      <protection locked="0"/>
    </xf>
    <xf numFmtId="0" fontId="4" fillId="0" borderId="0" xfId="60" applyFont="1" applyAlignment="1" applyProtection="1">
      <alignment vertical="center"/>
      <protection locked="0"/>
    </xf>
    <xf numFmtId="167" fontId="4" fillId="0" borderId="0" xfId="60" applyNumberFormat="1" applyFont="1" applyAlignment="1" applyProtection="1">
      <alignment vertical="center"/>
      <protection locked="0"/>
    </xf>
    <xf numFmtId="167" fontId="4" fillId="0" borderId="19" xfId="60" applyNumberFormat="1" applyFont="1" applyFill="1" applyBorder="1" applyAlignment="1" applyProtection="1">
      <alignment vertical="center"/>
      <protection locked="0"/>
    </xf>
    <xf numFmtId="0" fontId="81" fillId="0" borderId="0" xfId="60" applyFont="1" applyAlignment="1" applyProtection="1">
      <alignment vertical="center"/>
      <protection locked="0"/>
    </xf>
    <xf numFmtId="167" fontId="4" fillId="0" borderId="15" xfId="60" applyNumberFormat="1" applyFont="1" applyFill="1" applyBorder="1" applyAlignment="1" applyProtection="1">
      <alignment vertical="center"/>
      <protection locked="0"/>
    </xf>
    <xf numFmtId="167" fontId="4" fillId="0" borderId="11" xfId="60" applyNumberFormat="1" applyFont="1" applyFill="1" applyBorder="1" applyAlignment="1" applyProtection="1">
      <alignment horizontal="right" vertical="center"/>
      <protection locked="0"/>
    </xf>
    <xf numFmtId="0" fontId="81" fillId="0" borderId="11" xfId="60" applyFont="1" applyBorder="1" applyAlignment="1" applyProtection="1">
      <alignment vertical="center"/>
      <protection locked="0"/>
    </xf>
    <xf numFmtId="167" fontId="4" fillId="0" borderId="13" xfId="60" applyNumberFormat="1" applyFont="1" applyFill="1" applyBorder="1" applyAlignment="1" applyProtection="1">
      <alignment vertical="center"/>
      <protection locked="0"/>
    </xf>
    <xf numFmtId="0" fontId="4" fillId="0" borderId="11" xfId="60" applyFont="1" applyFill="1" applyBorder="1" applyAlignment="1" applyProtection="1">
      <alignment vertical="center"/>
      <protection locked="0"/>
    </xf>
    <xf numFmtId="167" fontId="4" fillId="0" borderId="15" xfId="60" applyNumberFormat="1" applyFont="1" applyFill="1" applyBorder="1" applyAlignment="1" applyProtection="1">
      <alignment horizontal="right"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167" fontId="4" fillId="0" borderId="13" xfId="60" applyNumberFormat="1" applyFont="1" applyFill="1" applyBorder="1" applyAlignment="1" applyProtection="1">
      <alignment horizontal="right" vertical="center"/>
      <protection locked="0"/>
    </xf>
    <xf numFmtId="168" fontId="4" fillId="0" borderId="0" xfId="60" applyNumberFormat="1" applyFont="1" applyAlignment="1" applyProtection="1">
      <alignment vertical="center"/>
      <protection locked="0"/>
    </xf>
    <xf numFmtId="168" fontId="4" fillId="0" borderId="11" xfId="60" applyNumberFormat="1" applyFont="1" applyBorder="1" applyAlignment="1" applyProtection="1">
      <alignment vertical="center"/>
      <protection locked="0"/>
    </xf>
    <xf numFmtId="167" fontId="4" fillId="0" borderId="15" xfId="60" applyNumberFormat="1" applyFont="1" applyBorder="1" applyAlignment="1" applyProtection="1">
      <alignment vertical="center"/>
      <protection locked="0"/>
    </xf>
    <xf numFmtId="167" fontId="4" fillId="0" borderId="13" xfId="60" applyNumberFormat="1" applyFont="1" applyBorder="1" applyAlignment="1" applyProtection="1">
      <alignment vertical="center"/>
      <protection locked="0"/>
    </xf>
    <xf numFmtId="167" fontId="4" fillId="0" borderId="22" xfId="60" applyNumberFormat="1" applyFont="1" applyBorder="1" applyAlignment="1" applyProtection="1">
      <alignment vertical="center"/>
      <protection locked="0"/>
    </xf>
    <xf numFmtId="169" fontId="4" fillId="0" borderId="11" xfId="60" applyNumberFormat="1" applyFont="1" applyBorder="1" applyAlignment="1" applyProtection="1">
      <alignment vertical="center"/>
      <protection locked="0"/>
    </xf>
    <xf numFmtId="166" fontId="131" fillId="0" borderId="31" xfId="60" applyNumberFormat="1" applyFont="1" applyBorder="1" applyAlignment="1" applyProtection="1">
      <alignment horizontal="right" vertical="center"/>
      <protection locked="0"/>
    </xf>
    <xf numFmtId="0" fontId="101" fillId="0" borderId="0" xfId="0" applyFont="1" applyBorder="1" applyAlignment="1">
      <alignment/>
    </xf>
    <xf numFmtId="0" fontId="101" fillId="0" borderId="15" xfId="0" applyFont="1" applyBorder="1" applyAlignment="1">
      <alignment horizontal="centerContinuous"/>
    </xf>
    <xf numFmtId="0" fontId="110" fillId="33" borderId="0" xfId="0" applyFont="1" applyFill="1" applyBorder="1" applyAlignment="1">
      <alignment/>
    </xf>
    <xf numFmtId="0" fontId="1" fillId="0" borderId="11" xfId="0" applyFont="1" applyBorder="1" applyAlignment="1">
      <alignment horizontal="right" vertical="top"/>
    </xf>
    <xf numFmtId="165" fontId="70" fillId="0" borderId="11" xfId="0" applyNumberFormat="1" applyFont="1" applyBorder="1" applyAlignment="1" applyProtection="1" quotePrefix="1">
      <alignment vertical="top"/>
      <protection/>
    </xf>
    <xf numFmtId="169" fontId="19" fillId="0" borderId="0" xfId="60" applyNumberFormat="1" applyFont="1" applyBorder="1" applyAlignment="1" applyProtection="1">
      <alignment vertical="center"/>
      <protection locked="0"/>
    </xf>
    <xf numFmtId="0" fontId="12" fillId="0" borderId="18" xfId="60" applyFont="1" applyBorder="1" applyAlignment="1">
      <alignment vertical="center"/>
    </xf>
    <xf numFmtId="0" fontId="137" fillId="0" borderId="0" xfId="0" applyFont="1" applyAlignment="1">
      <alignment/>
    </xf>
    <xf numFmtId="0" fontId="138" fillId="0" borderId="0" xfId="60" applyFont="1" applyAlignment="1">
      <alignment vertical="top" wrapText="1"/>
    </xf>
    <xf numFmtId="0" fontId="138" fillId="0" borderId="0" xfId="60" applyFont="1">
      <alignment/>
    </xf>
    <xf numFmtId="0" fontId="12" fillId="0" borderId="10" xfId="60" applyFont="1" applyBorder="1" applyAlignment="1">
      <alignment horizontal="left" vertical="top"/>
    </xf>
    <xf numFmtId="0" fontId="12" fillId="0" borderId="42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39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40" fillId="0" borderId="0" xfId="0" applyFont="1" applyAlignment="1" applyProtection="1">
      <alignment/>
      <protection/>
    </xf>
    <xf numFmtId="0" fontId="140" fillId="0" borderId="0" xfId="0" applyFont="1" applyAlignment="1">
      <alignment/>
    </xf>
    <xf numFmtId="0" fontId="12" fillId="0" borderId="42" xfId="0" applyFont="1" applyBorder="1" applyAlignment="1">
      <alignment vertical="top"/>
    </xf>
    <xf numFmtId="0" fontId="140" fillId="0" borderId="0" xfId="0" applyFont="1" applyBorder="1" applyAlignment="1" applyProtection="1">
      <alignment/>
      <protection/>
    </xf>
    <xf numFmtId="0" fontId="140" fillId="0" borderId="0" xfId="0" applyFont="1" applyBorder="1" applyAlignment="1">
      <alignment/>
    </xf>
    <xf numFmtId="0" fontId="12" fillId="0" borderId="40" xfId="0" applyFont="1" applyBorder="1" applyAlignment="1" applyProtection="1">
      <alignment horizontal="left" vertical="top"/>
      <protection/>
    </xf>
    <xf numFmtId="0" fontId="12" fillId="0" borderId="18" xfId="0" applyFont="1" applyBorder="1" applyAlignment="1" applyProtection="1">
      <alignment vertical="top"/>
      <protection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33" borderId="18" xfId="0" applyFont="1" applyFill="1" applyBorder="1" applyAlignment="1">
      <alignment vertical="top"/>
    </xf>
    <xf numFmtId="0" fontId="12" fillId="33" borderId="19" xfId="0" applyFont="1" applyFill="1" applyBorder="1" applyAlignment="1">
      <alignment vertical="top"/>
    </xf>
    <xf numFmtId="0" fontId="14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5" fillId="0" borderId="0" xfId="60" applyFont="1" applyAlignment="1">
      <alignment vertical="top" wrapText="1"/>
    </xf>
    <xf numFmtId="0" fontId="5" fillId="0" borderId="0" xfId="60" applyFont="1">
      <alignment/>
    </xf>
    <xf numFmtId="0" fontId="22" fillId="0" borderId="0" xfId="60" applyFont="1" applyAlignment="1">
      <alignment vertical="center"/>
    </xf>
    <xf numFmtId="167" fontId="22" fillId="0" borderId="0" xfId="60" applyNumberFormat="1" applyFont="1" applyFill="1" applyAlignment="1" applyProtection="1">
      <alignment horizontal="right" vertical="center"/>
      <protection locked="0"/>
    </xf>
    <xf numFmtId="0" fontId="22" fillId="0" borderId="0" xfId="60" applyFont="1" applyAlignment="1" applyProtection="1">
      <alignment vertical="center"/>
      <protection locked="0"/>
    </xf>
    <xf numFmtId="167" fontId="22" fillId="0" borderId="0" xfId="60" applyNumberFormat="1" applyFont="1" applyAlignment="1" applyProtection="1">
      <alignment vertical="center"/>
      <protection locked="0"/>
    </xf>
    <xf numFmtId="167" fontId="22" fillId="0" borderId="19" xfId="60" applyNumberFormat="1" applyFont="1" applyFill="1" applyBorder="1" applyAlignment="1" applyProtection="1">
      <alignment vertical="center"/>
      <protection locked="0"/>
    </xf>
    <xf numFmtId="167" fontId="143" fillId="1" borderId="0" xfId="60" applyNumberFormat="1" applyFont="1" applyFill="1" applyBorder="1" applyAlignment="1" applyProtection="1">
      <alignment vertical="center"/>
      <protection/>
    </xf>
    <xf numFmtId="4" fontId="144" fillId="0" borderId="0" xfId="60" applyNumberFormat="1" applyFont="1">
      <alignment/>
    </xf>
    <xf numFmtId="0" fontId="22" fillId="0" borderId="11" xfId="60" applyFont="1" applyBorder="1" applyAlignment="1">
      <alignment vertical="center"/>
    </xf>
    <xf numFmtId="168" fontId="22" fillId="0" borderId="11" xfId="60" applyNumberFormat="1" applyFont="1" applyBorder="1" applyAlignment="1" applyProtection="1">
      <alignment vertical="center"/>
      <protection locked="0"/>
    </xf>
    <xf numFmtId="167" fontId="22" fillId="0" borderId="11" xfId="60" applyNumberFormat="1" applyFont="1" applyFill="1" applyBorder="1" applyAlignment="1" applyProtection="1">
      <alignment horizontal="right" vertical="center"/>
      <protection locked="0"/>
    </xf>
    <xf numFmtId="0" fontId="22" fillId="0" borderId="11" xfId="60" applyFont="1" applyBorder="1" applyAlignment="1" applyProtection="1">
      <alignment vertical="center"/>
      <protection locked="0"/>
    </xf>
    <xf numFmtId="167" fontId="22" fillId="0" borderId="13" xfId="60" applyNumberFormat="1" applyFont="1" applyFill="1" applyBorder="1" applyAlignment="1" applyProtection="1">
      <alignment vertical="center"/>
      <protection locked="0"/>
    </xf>
    <xf numFmtId="167" fontId="145" fillId="34" borderId="0" xfId="60" applyNumberFormat="1" applyFont="1" applyFill="1" applyBorder="1" applyAlignment="1" applyProtection="1">
      <alignment vertical="center"/>
      <protection/>
    </xf>
    <xf numFmtId="0" fontId="22" fillId="0" borderId="0" xfId="57" applyFont="1" applyBorder="1" applyAlignment="1" applyProtection="1">
      <alignment horizontal="right" vertical="center"/>
      <protection locked="0"/>
    </xf>
    <xf numFmtId="0" fontId="12" fillId="0" borderId="0" xfId="57" applyFont="1" applyBorder="1" applyAlignment="1">
      <alignment/>
      <protection/>
    </xf>
    <xf numFmtId="0" fontId="12" fillId="0" borderId="0" xfId="0" applyFont="1" applyAlignment="1">
      <alignment/>
    </xf>
    <xf numFmtId="0" fontId="146" fillId="0" borderId="0" xfId="57" applyFont="1" applyBorder="1" applyAlignment="1">
      <alignment vertical="center"/>
      <protection/>
    </xf>
    <xf numFmtId="0" fontId="12" fillId="0" borderId="0" xfId="57" applyFont="1" applyBorder="1" applyAlignment="1">
      <alignment wrapText="1"/>
      <protection/>
    </xf>
    <xf numFmtId="0" fontId="141" fillId="0" borderId="0" xfId="57" applyFont="1" applyBorder="1" applyAlignment="1">
      <alignment/>
      <protection/>
    </xf>
    <xf numFmtId="0" fontId="142" fillId="0" borderId="0" xfId="57" applyFont="1" applyBorder="1" applyAlignment="1">
      <alignment/>
      <protection/>
    </xf>
    <xf numFmtId="0" fontId="139" fillId="0" borderId="0" xfId="57" applyFont="1" applyBorder="1" applyAlignment="1">
      <alignment vertical="center"/>
      <protection/>
    </xf>
    <xf numFmtId="0" fontId="149" fillId="0" borderId="0" xfId="57" applyFont="1" applyBorder="1" applyAlignment="1">
      <alignment vertical="center"/>
      <protection/>
    </xf>
    <xf numFmtId="0" fontId="149" fillId="0" borderId="0" xfId="57" applyFont="1" applyBorder="1" applyAlignment="1">
      <alignment vertical="top"/>
      <protection/>
    </xf>
    <xf numFmtId="0" fontId="5" fillId="0" borderId="0" xfId="59" applyFont="1">
      <alignment/>
      <protection/>
    </xf>
    <xf numFmtId="0" fontId="23" fillId="0" borderId="0" xfId="0" applyFont="1" applyBorder="1" applyAlignment="1">
      <alignment/>
    </xf>
    <xf numFmtId="168" fontId="22" fillId="0" borderId="0" xfId="60" applyNumberFormat="1" applyFont="1" applyAlignment="1" applyProtection="1">
      <alignment vertical="center"/>
      <protection locked="0"/>
    </xf>
    <xf numFmtId="0" fontId="147" fillId="0" borderId="0" xfId="57" applyFont="1" applyAlignment="1">
      <alignment vertical="top"/>
      <protection/>
    </xf>
    <xf numFmtId="0" fontId="12" fillId="0" borderId="0" xfId="59" applyFont="1">
      <alignment/>
      <protection/>
    </xf>
    <xf numFmtId="0" fontId="12" fillId="0" borderId="42" xfId="0" applyFont="1" applyBorder="1" applyAlignment="1" applyProtection="1">
      <alignment vertical="center"/>
      <protection/>
    </xf>
    <xf numFmtId="0" fontId="152" fillId="0" borderId="0" xfId="0" applyFont="1" applyBorder="1" applyAlignment="1" applyProtection="1">
      <alignment vertical="center"/>
      <protection locked="0"/>
    </xf>
    <xf numFmtId="0" fontId="152" fillId="0" borderId="15" xfId="0" applyFont="1" applyBorder="1" applyAlignment="1" applyProtection="1">
      <alignment vertical="center"/>
      <protection locked="0"/>
    </xf>
    <xf numFmtId="167" fontId="145" fillId="0" borderId="11" xfId="60" applyNumberFormat="1" applyFont="1" applyBorder="1" applyAlignment="1" applyProtection="1">
      <alignment vertical="center"/>
      <protection/>
    </xf>
    <xf numFmtId="0" fontId="12" fillId="0" borderId="0" xfId="57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57" applyFont="1" applyAlignment="1">
      <alignment horizontal="right" vertical="center"/>
      <protection/>
    </xf>
    <xf numFmtId="0" fontId="22" fillId="0" borderId="0" xfId="59" applyFont="1" applyProtection="1">
      <alignment/>
      <protection locked="0"/>
    </xf>
    <xf numFmtId="0" fontId="12" fillId="0" borderId="0" xfId="0" applyFont="1" applyBorder="1" applyAlignment="1" applyProtection="1">
      <alignment horizontal="left"/>
      <protection/>
    </xf>
    <xf numFmtId="0" fontId="140" fillId="0" borderId="42" xfId="0" applyFont="1" applyBorder="1" applyAlignment="1">
      <alignment/>
    </xf>
    <xf numFmtId="167" fontId="22" fillId="0" borderId="13" xfId="60" applyNumberFormat="1" applyFont="1" applyBorder="1" applyAlignment="1" applyProtection="1">
      <alignment vertical="center"/>
      <protection locked="0"/>
    </xf>
    <xf numFmtId="0" fontId="12" fillId="0" borderId="0" xfId="57" applyFont="1" applyAlignment="1">
      <alignment vertical="top"/>
      <protection/>
    </xf>
    <xf numFmtId="0" fontId="1" fillId="0" borderId="11" xfId="0" applyFont="1" applyBorder="1" applyAlignment="1">
      <alignment horizontal="left"/>
    </xf>
    <xf numFmtId="0" fontId="154" fillId="0" borderId="0" xfId="60" applyFont="1" applyAlignment="1">
      <alignment vertical="top" wrapText="1"/>
    </xf>
    <xf numFmtId="0" fontId="154" fillId="0" borderId="0" xfId="60" applyFont="1">
      <alignment/>
    </xf>
    <xf numFmtId="0" fontId="77" fillId="0" borderId="0" xfId="59" applyFont="1" applyProtection="1">
      <alignment/>
      <protection locked="0"/>
    </xf>
    <xf numFmtId="0" fontId="154" fillId="0" borderId="0" xfId="59" applyFont="1">
      <alignment/>
      <protection/>
    </xf>
    <xf numFmtId="0" fontId="95" fillId="0" borderId="0" xfId="0" applyFont="1" applyBorder="1" applyAlignment="1">
      <alignment/>
    </xf>
    <xf numFmtId="0" fontId="12" fillId="0" borderId="0" xfId="60" applyFont="1" applyAlignment="1">
      <alignment vertical="top" wrapText="1"/>
    </xf>
    <xf numFmtId="0" fontId="12" fillId="0" borderId="0" xfId="60" applyFont="1">
      <alignment/>
    </xf>
    <xf numFmtId="0" fontId="127" fillId="0" borderId="0" xfId="59" applyFont="1" applyProtection="1">
      <alignment/>
      <protection locked="0"/>
    </xf>
    <xf numFmtId="0" fontId="0" fillId="0" borderId="0" xfId="59" applyFont="1">
      <alignment/>
      <protection/>
    </xf>
    <xf numFmtId="0" fontId="139" fillId="0" borderId="16" xfId="60" applyFont="1" applyBorder="1" applyAlignment="1" applyProtection="1">
      <alignment vertical="center"/>
      <protection locked="0"/>
    </xf>
    <xf numFmtId="167" fontId="139" fillId="0" borderId="22" xfId="60" applyNumberFormat="1" applyFont="1" applyBorder="1" applyAlignment="1" applyProtection="1">
      <alignment vertical="center"/>
      <protection locked="0"/>
    </xf>
    <xf numFmtId="167" fontId="141" fillId="0" borderId="16" xfId="60" applyNumberFormat="1" applyFont="1" applyBorder="1" applyAlignment="1" applyProtection="1">
      <alignment vertical="center"/>
      <protection/>
    </xf>
    <xf numFmtId="0" fontId="1" fillId="0" borderId="0" xfId="60" applyFont="1" applyAlignment="1">
      <alignment vertical="top" wrapText="1"/>
    </xf>
    <xf numFmtId="0" fontId="70" fillId="0" borderId="0" xfId="59" applyFont="1" applyProtection="1">
      <alignment/>
      <protection locked="0"/>
    </xf>
    <xf numFmtId="0" fontId="12" fillId="0" borderId="42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50" fillId="0" borderId="15" xfId="0" applyFont="1" applyBorder="1" applyAlignment="1">
      <alignment/>
    </xf>
    <xf numFmtId="0" fontId="140" fillId="0" borderId="0" xfId="0" applyFont="1" applyBorder="1" applyAlignment="1" applyProtection="1">
      <alignment horizontal="right"/>
      <protection/>
    </xf>
    <xf numFmtId="37" fontId="155" fillId="0" borderId="0" xfId="0" applyNumberFormat="1" applyFont="1" applyBorder="1" applyAlignment="1" applyProtection="1">
      <alignment/>
      <protection/>
    </xf>
    <xf numFmtId="0" fontId="12" fillId="0" borderId="11" xfId="0" applyFont="1" applyBorder="1" applyAlignment="1" quotePrefix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60" applyFont="1" applyBorder="1" applyAlignment="1">
      <alignment horizontal="centerContinuous"/>
    </xf>
    <xf numFmtId="0" fontId="12" fillId="0" borderId="12" xfId="60" applyFont="1" applyBorder="1" applyAlignment="1">
      <alignment horizontal="center" wrapText="1"/>
    </xf>
    <xf numFmtId="0" fontId="5" fillId="0" borderId="0" xfId="60" applyFont="1" applyBorder="1" applyAlignment="1">
      <alignment vertical="top" wrapText="1"/>
    </xf>
    <xf numFmtId="0" fontId="5" fillId="0" borderId="0" xfId="60" applyFont="1" applyBorder="1">
      <alignment/>
    </xf>
    <xf numFmtId="0" fontId="151" fillId="0" borderId="18" xfId="60" applyFont="1" applyBorder="1" applyAlignment="1">
      <alignment vertical="center"/>
    </xf>
    <xf numFmtId="0" fontId="22" fillId="0" borderId="18" xfId="60" applyFont="1" applyBorder="1" applyAlignment="1">
      <alignment vertical="center"/>
    </xf>
    <xf numFmtId="0" fontId="22" fillId="0" borderId="10" xfId="60" applyFont="1" applyFill="1" applyBorder="1" applyAlignment="1">
      <alignment vertical="center"/>
    </xf>
    <xf numFmtId="167" fontId="22" fillId="0" borderId="44" xfId="60" applyNumberFormat="1" applyFont="1" applyFill="1" applyBorder="1" applyAlignment="1" applyProtection="1">
      <alignment vertical="center"/>
      <protection locked="0"/>
    </xf>
    <xf numFmtId="0" fontId="144" fillId="0" borderId="0" xfId="60" applyFont="1">
      <alignment/>
    </xf>
    <xf numFmtId="0" fontId="22" fillId="0" borderId="0" xfId="60" applyFont="1" applyBorder="1" applyAlignment="1" applyProtection="1">
      <alignment vertical="center"/>
      <protection locked="0"/>
    </xf>
    <xf numFmtId="167" fontId="22" fillId="0" borderId="15" xfId="60" applyNumberFormat="1" applyFont="1" applyBorder="1" applyAlignment="1" applyProtection="1">
      <alignment vertical="center"/>
      <protection locked="0"/>
    </xf>
    <xf numFmtId="167" fontId="145" fillId="0" borderId="0" xfId="60" applyNumberFormat="1" applyFont="1" applyBorder="1" applyAlignment="1" applyProtection="1">
      <alignment vertical="center"/>
      <protection/>
    </xf>
    <xf numFmtId="0" fontId="5" fillId="0" borderId="16" xfId="60" applyFont="1" applyBorder="1">
      <alignment/>
    </xf>
    <xf numFmtId="0" fontId="22" fillId="0" borderId="16" xfId="60" applyFont="1" applyBorder="1" applyProtection="1">
      <alignment/>
      <protection locked="0"/>
    </xf>
    <xf numFmtId="0" fontId="22" fillId="0" borderId="16" xfId="60" applyFont="1" applyBorder="1" applyAlignment="1" applyProtection="1">
      <alignment horizontal="right"/>
      <protection locked="0"/>
    </xf>
    <xf numFmtId="4" fontId="158" fillId="0" borderId="0" xfId="42" applyNumberFormat="1" applyFont="1" applyAlignment="1">
      <alignment/>
    </xf>
    <xf numFmtId="167" fontId="12" fillId="0" borderId="16" xfId="60" applyNumberFormat="1" applyFont="1" applyBorder="1" applyAlignment="1">
      <alignment horizontal="right" vertical="center"/>
    </xf>
    <xf numFmtId="0" fontId="29" fillId="0" borderId="12" xfId="60" applyFont="1" applyBorder="1" applyAlignment="1" applyProtection="1">
      <alignment vertical="center" wrapText="1"/>
      <protection locked="0"/>
    </xf>
    <xf numFmtId="0" fontId="12" fillId="0" borderId="0" xfId="58" applyFont="1">
      <alignment/>
      <protection/>
    </xf>
    <xf numFmtId="0" fontId="149" fillId="0" borderId="0" xfId="57" applyFont="1" applyBorder="1">
      <alignment/>
      <protection/>
    </xf>
    <xf numFmtId="0" fontId="12" fillId="0" borderId="0" xfId="57" applyFont="1" applyAlignment="1">
      <alignment horizontal="right"/>
      <protection/>
    </xf>
    <xf numFmtId="0" fontId="12" fillId="0" borderId="0" xfId="58" applyFont="1" applyAlignment="1">
      <alignment/>
      <protection/>
    </xf>
    <xf numFmtId="0" fontId="29" fillId="0" borderId="0" xfId="57" applyFont="1" applyBorder="1" applyAlignment="1" applyProtection="1">
      <alignment horizontal="centerContinuous"/>
      <protection locked="0"/>
    </xf>
    <xf numFmtId="0" fontId="159" fillId="0" borderId="0" xfId="58" applyFont="1">
      <alignment/>
      <protection/>
    </xf>
    <xf numFmtId="0" fontId="159" fillId="0" borderId="0" xfId="57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12" fillId="0" borderId="0" xfId="58" applyFont="1" applyAlignment="1">
      <alignment horizontal="centerContinuous"/>
      <protection/>
    </xf>
    <xf numFmtId="0" fontId="12" fillId="0" borderId="0" xfId="58" applyFont="1" applyAlignment="1">
      <alignment vertical="center"/>
      <protection/>
    </xf>
    <xf numFmtId="0" fontId="24" fillId="0" borderId="0" xfId="58" applyFont="1" applyBorder="1" applyAlignment="1">
      <alignment vertical="top"/>
      <protection/>
    </xf>
    <xf numFmtId="10" fontId="123" fillId="0" borderId="0" xfId="58" applyNumberFormat="1" applyFont="1" applyAlignment="1">
      <alignment horizontal="center"/>
      <protection/>
    </xf>
    <xf numFmtId="0" fontId="24" fillId="0" borderId="0" xfId="58" applyFont="1">
      <alignment/>
      <protection/>
    </xf>
    <xf numFmtId="10" fontId="123" fillId="0" borderId="0" xfId="58" applyNumberFormat="1" applyFont="1" applyAlignment="1">
      <alignment horizontal="left"/>
      <protection/>
    </xf>
    <xf numFmtId="0" fontId="140" fillId="0" borderId="0" xfId="57" applyFont="1" applyBorder="1">
      <alignment/>
      <protection/>
    </xf>
    <xf numFmtId="10" fontId="140" fillId="0" borderId="0" xfId="57" applyNumberFormat="1" applyFont="1" applyBorder="1">
      <alignment/>
      <protection/>
    </xf>
    <xf numFmtId="0" fontId="153" fillId="0" borderId="0" xfId="58" applyFont="1" applyAlignment="1">
      <alignment vertical="center"/>
      <protection/>
    </xf>
    <xf numFmtId="0" fontId="12" fillId="0" borderId="0" xfId="58" applyFont="1" applyBorder="1">
      <alignment/>
      <protection/>
    </xf>
    <xf numFmtId="0" fontId="24" fillId="0" borderId="0" xfId="58" applyFont="1" applyBorder="1">
      <alignment/>
      <protection/>
    </xf>
    <xf numFmtId="0" fontId="123" fillId="0" borderId="0" xfId="57" applyFont="1" applyFill="1" applyBorder="1">
      <alignment/>
      <protection/>
    </xf>
    <xf numFmtId="0" fontId="12" fillId="0" borderId="0" xfId="58" applyFont="1" applyBorder="1" applyAlignment="1">
      <alignment vertical="top"/>
      <protection/>
    </xf>
    <xf numFmtId="0" fontId="160" fillId="0" borderId="0" xfId="57" applyFont="1" applyBorder="1">
      <alignment/>
      <protection/>
    </xf>
    <xf numFmtId="0" fontId="123" fillId="0" borderId="0" xfId="58" applyFont="1" applyBorder="1" applyAlignment="1">
      <alignment vertical="top"/>
      <protection/>
    </xf>
    <xf numFmtId="0" fontId="146" fillId="0" borderId="0" xfId="57" applyFont="1" applyBorder="1">
      <alignment/>
      <protection/>
    </xf>
    <xf numFmtId="0" fontId="12" fillId="0" borderId="0" xfId="0" applyFont="1" applyAlignment="1">
      <alignment/>
    </xf>
    <xf numFmtId="0" fontId="12" fillId="0" borderId="18" xfId="60" applyFont="1" applyBorder="1" applyAlignment="1">
      <alignment/>
    </xf>
    <xf numFmtId="0" fontId="12" fillId="0" borderId="18" xfId="60" applyFont="1" applyBorder="1" applyAlignment="1">
      <alignment horizontal="right"/>
    </xf>
    <xf numFmtId="0" fontId="24" fillId="0" borderId="18" xfId="6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40" fillId="0" borderId="0" xfId="0" applyFont="1" applyAlignment="1">
      <alignment vertical="top"/>
    </xf>
    <xf numFmtId="0" fontId="22" fillId="0" borderId="0" xfId="60" applyFont="1" applyAlignment="1" applyProtection="1">
      <alignment horizontal="left" vertical="center"/>
      <protection locked="0"/>
    </xf>
    <xf numFmtId="0" fontId="24" fillId="0" borderId="0" xfId="60" applyFont="1" applyAlignment="1">
      <alignment horizontal="right" vertical="center"/>
    </xf>
    <xf numFmtId="0" fontId="12" fillId="0" borderId="18" xfId="60" applyFont="1" applyBorder="1" applyAlignment="1">
      <alignment horizontal="centerContinuous"/>
    </xf>
    <xf numFmtId="0" fontId="12" fillId="0" borderId="45" xfId="6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8" xfId="0" applyFont="1" applyBorder="1" applyAlignment="1">
      <alignment/>
    </xf>
    <xf numFmtId="0" fontId="24" fillId="0" borderId="18" xfId="60" applyFont="1" applyBorder="1" applyAlignment="1">
      <alignment horizontal="left"/>
    </xf>
    <xf numFmtId="3" fontId="0" fillId="0" borderId="0" xfId="60" applyNumberFormat="1" applyFont="1" applyBorder="1" applyAlignment="1">
      <alignment horizontal="right" wrapText="1"/>
    </xf>
    <xf numFmtId="0" fontId="161" fillId="0" borderId="0" xfId="0" applyFont="1" applyBorder="1" applyAlignment="1">
      <alignment/>
    </xf>
    <xf numFmtId="0" fontId="0" fillId="33" borderId="0" xfId="0" applyFont="1" applyFill="1" applyAlignment="1">
      <alignment horizontal="right"/>
    </xf>
    <xf numFmtId="0" fontId="24" fillId="33" borderId="11" xfId="0" applyFont="1" applyFill="1" applyBorder="1" applyAlignment="1">
      <alignment horizontal="right"/>
    </xf>
    <xf numFmtId="0" fontId="112" fillId="0" borderId="15" xfId="0" applyFont="1" applyBorder="1" applyAlignment="1" applyProtection="1">
      <alignment horizontal="left" vertical="center"/>
      <protection locked="0"/>
    </xf>
    <xf numFmtId="3" fontId="75" fillId="33" borderId="0" xfId="0" applyNumberFormat="1" applyFont="1" applyFill="1" applyAlignment="1">
      <alignment horizontal="right"/>
    </xf>
    <xf numFmtId="3" fontId="75" fillId="33" borderId="11" xfId="0" applyNumberFormat="1" applyFont="1" applyFill="1" applyBorder="1" applyAlignment="1">
      <alignment horizontal="right"/>
    </xf>
    <xf numFmtId="3" fontId="75" fillId="0" borderId="0" xfId="58" applyNumberFormat="1" applyFont="1" applyAlignment="1">
      <alignment horizontal="right"/>
      <protection/>
    </xf>
    <xf numFmtId="3" fontId="92" fillId="0" borderId="0" xfId="58" applyNumberFormat="1" applyFont="1" applyAlignment="1">
      <alignment vertical="top"/>
      <protection/>
    </xf>
    <xf numFmtId="3" fontId="1" fillId="0" borderId="0" xfId="58" applyNumberFormat="1" applyFont="1" applyAlignment="1">
      <alignment horizontal="centerContinuous" vertical="top"/>
      <protection/>
    </xf>
    <xf numFmtId="3" fontId="0" fillId="0" borderId="0" xfId="58" applyNumberFormat="1" applyFont="1" applyAlignment="1">
      <alignment horizontal="centerContinuous" vertical="top"/>
      <protection/>
    </xf>
    <xf numFmtId="3" fontId="75" fillId="0" borderId="0" xfId="58" applyNumberFormat="1" applyFont="1" applyAlignment="1" applyProtection="1">
      <alignment vertical="top"/>
      <protection locked="0"/>
    </xf>
    <xf numFmtId="3" fontId="70" fillId="0" borderId="0" xfId="42" applyNumberFormat="1" applyFont="1" applyBorder="1" applyAlignment="1">
      <alignment/>
    </xf>
    <xf numFmtId="3" fontId="1" fillId="0" borderId="0" xfId="58" applyNumberFormat="1" applyFont="1" applyAlignment="1">
      <alignment horizontal="center" vertical="top"/>
      <protection/>
    </xf>
    <xf numFmtId="3" fontId="76" fillId="0" borderId="0" xfId="58" applyNumberFormat="1" applyFont="1" applyAlignment="1">
      <alignment horizontal="centerContinuous" vertical="top"/>
      <protection/>
    </xf>
    <xf numFmtId="3" fontId="70" fillId="0" borderId="0" xfId="42" applyNumberFormat="1" applyFont="1" applyBorder="1" applyAlignment="1">
      <alignment vertical="center"/>
    </xf>
    <xf numFmtId="3" fontId="92" fillId="0" borderId="11" xfId="58" applyNumberFormat="1" applyFont="1" applyBorder="1" applyAlignment="1">
      <alignment vertical="top"/>
      <protection/>
    </xf>
    <xf numFmtId="3" fontId="75" fillId="0" borderId="11" xfId="58" applyNumberFormat="1" applyFont="1" applyBorder="1" applyAlignment="1" applyProtection="1">
      <alignment vertical="top"/>
      <protection locked="0"/>
    </xf>
    <xf numFmtId="3" fontId="70" fillId="0" borderId="11" xfId="42" applyNumberFormat="1" applyFont="1" applyBorder="1" applyAlignment="1">
      <alignment/>
    </xf>
    <xf numFmtId="3" fontId="76" fillId="0" borderId="11" xfId="58" applyNumberFormat="1" applyFont="1" applyBorder="1" applyAlignment="1">
      <alignment horizontal="centerContinuous" vertical="top"/>
      <protection/>
    </xf>
    <xf numFmtId="3" fontId="75" fillId="0" borderId="0" xfId="58" applyNumberFormat="1" applyFont="1" applyAlignment="1">
      <alignment vertical="top"/>
      <protection/>
    </xf>
    <xf numFmtId="3" fontId="76" fillId="0" borderId="0" xfId="58" applyNumberFormat="1" applyFont="1" applyAlignment="1">
      <alignment horizontal="center" vertical="top"/>
      <protection/>
    </xf>
    <xf numFmtId="3" fontId="1" fillId="33" borderId="0" xfId="0" applyNumberFormat="1" applyFont="1" applyFill="1" applyAlignment="1">
      <alignment horizontal="center"/>
    </xf>
    <xf numFmtId="3" fontId="162" fillId="33" borderId="0" xfId="0" applyNumberFormat="1" applyFont="1" applyFill="1" applyAlignment="1">
      <alignment/>
    </xf>
    <xf numFmtId="3" fontId="76" fillId="33" borderId="0" xfId="0" applyNumberFormat="1" applyFont="1" applyFill="1" applyAlignment="1">
      <alignment/>
    </xf>
    <xf numFmtId="3" fontId="162" fillId="33" borderId="11" xfId="0" applyNumberFormat="1" applyFont="1" applyFill="1" applyBorder="1" applyAlignment="1">
      <alignment/>
    </xf>
    <xf numFmtId="3" fontId="76" fillId="33" borderId="11" xfId="0" applyNumberFormat="1" applyFont="1" applyFill="1" applyBorder="1" applyAlignment="1">
      <alignment/>
    </xf>
    <xf numFmtId="3" fontId="1" fillId="0" borderId="0" xfId="58" applyNumberFormat="1" applyFont="1" applyAlignment="1">
      <alignment horizontal="center"/>
      <protection/>
    </xf>
    <xf numFmtId="3" fontId="162" fillId="0" borderId="0" xfId="58" applyNumberFormat="1" applyFont="1">
      <alignment/>
      <protection/>
    </xf>
    <xf numFmtId="3" fontId="76" fillId="0" borderId="0" xfId="58" applyNumberFormat="1" applyFont="1">
      <alignment/>
      <protection/>
    </xf>
    <xf numFmtId="0" fontId="164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67" fillId="0" borderId="0" xfId="0" applyFont="1" applyBorder="1" applyAlignment="1">
      <alignment horizontal="center"/>
    </xf>
    <xf numFmtId="0" fontId="1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4" fontId="168" fillId="0" borderId="0" xfId="53" applyNumberFormat="1" applyFont="1" applyAlignment="1" applyProtection="1">
      <alignment/>
      <protection/>
    </xf>
    <xf numFmtId="0" fontId="38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24" fillId="35" borderId="46" xfId="0" applyFont="1" applyFill="1" applyBorder="1" applyAlignment="1" applyProtection="1">
      <alignment horizontal="centerContinuous"/>
      <protection/>
    </xf>
    <xf numFmtId="165" fontId="139" fillId="35" borderId="46" xfId="0" applyNumberFormat="1" applyFont="1" applyFill="1" applyBorder="1" applyAlignment="1" applyProtection="1" quotePrefix="1">
      <alignment horizontal="centerContinuous"/>
      <protection/>
    </xf>
    <xf numFmtId="0" fontId="153" fillId="35" borderId="46" xfId="0" applyFont="1" applyFill="1" applyBorder="1" applyAlignment="1" applyProtection="1">
      <alignment horizontal="centerContinuous"/>
      <protection/>
    </xf>
    <xf numFmtId="0" fontId="12" fillId="35" borderId="46" xfId="0" applyFont="1" applyFill="1" applyBorder="1" applyAlignment="1" applyProtection="1">
      <alignment horizontal="centerContinuous" vertical="top"/>
      <protection/>
    </xf>
    <xf numFmtId="0" fontId="12" fillId="35" borderId="46" xfId="0" applyFont="1" applyFill="1" applyBorder="1" applyAlignment="1" applyProtection="1">
      <alignment horizontal="centerContinuous"/>
      <protection/>
    </xf>
    <xf numFmtId="14" fontId="12" fillId="35" borderId="47" xfId="0" applyNumberFormat="1" applyFont="1" applyFill="1" applyBorder="1" applyAlignment="1">
      <alignment horizontal="right"/>
    </xf>
    <xf numFmtId="165" fontId="160" fillId="35" borderId="0" xfId="0" applyNumberFormat="1" applyFont="1" applyFill="1" applyBorder="1" applyAlignment="1" applyProtection="1">
      <alignment horizontal="centerContinuous" vertical="top"/>
      <protection/>
    </xf>
    <xf numFmtId="165" fontId="153" fillId="35" borderId="0" xfId="0" applyNumberFormat="1" applyFont="1" applyFill="1" applyBorder="1" applyAlignment="1" applyProtection="1">
      <alignment horizontal="centerContinuous" vertical="top"/>
      <protection/>
    </xf>
    <xf numFmtId="165" fontId="139" fillId="35" borderId="0" xfId="0" applyNumberFormat="1" applyFont="1" applyFill="1" applyBorder="1" applyAlignment="1" applyProtection="1" quotePrefix="1">
      <alignment horizontal="centerContinuous"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0" fontId="156" fillId="35" borderId="0" xfId="0" applyFont="1" applyFill="1" applyBorder="1" applyAlignment="1" applyProtection="1">
      <alignment horizontal="centerContinuous"/>
      <protection/>
    </xf>
    <xf numFmtId="49" fontId="12" fillId="35" borderId="48" xfId="0" applyNumberFormat="1" applyFont="1" applyFill="1" applyBorder="1" applyAlignment="1">
      <alignment horizontal="right"/>
    </xf>
    <xf numFmtId="0" fontId="24" fillId="35" borderId="0" xfId="0" applyFont="1" applyFill="1" applyBorder="1" applyAlignment="1" applyProtection="1">
      <alignment horizontal="centerContinuous"/>
      <protection/>
    </xf>
    <xf numFmtId="0" fontId="169" fillId="35" borderId="0" xfId="0" applyFont="1" applyFill="1" applyBorder="1" applyAlignment="1" applyProtection="1">
      <alignment horizontal="centerContinuous"/>
      <protection/>
    </xf>
    <xf numFmtId="165" fontId="170" fillId="35" borderId="0" xfId="0" applyNumberFormat="1" applyFont="1" applyFill="1" applyBorder="1" applyAlignment="1" applyProtection="1" quotePrefix="1">
      <alignment horizontal="centerContinuous"/>
      <protection/>
    </xf>
    <xf numFmtId="175" fontId="136" fillId="35" borderId="48" xfId="0" applyNumberFormat="1" applyFont="1" applyFill="1" applyBorder="1" applyAlignment="1" applyProtection="1">
      <alignment horizontal="right"/>
      <protection/>
    </xf>
    <xf numFmtId="0" fontId="12" fillId="35" borderId="49" xfId="0" applyFont="1" applyFill="1" applyBorder="1" applyAlignment="1">
      <alignment horizontal="right"/>
    </xf>
    <xf numFmtId="0" fontId="12" fillId="35" borderId="0" xfId="0" applyFont="1" applyFill="1" applyBorder="1" applyAlignment="1" applyProtection="1">
      <alignment/>
      <protection/>
    </xf>
    <xf numFmtId="171" fontId="136" fillId="35" borderId="48" xfId="0" applyNumberFormat="1" applyFont="1" applyFill="1" applyBorder="1" applyAlignment="1" applyProtection="1">
      <alignment horizontal="right"/>
      <protection/>
    </xf>
    <xf numFmtId="0" fontId="12" fillId="35" borderId="50" xfId="0" applyFont="1" applyFill="1" applyBorder="1" applyAlignment="1">
      <alignment horizontal="right"/>
    </xf>
    <xf numFmtId="0" fontId="12" fillId="35" borderId="32" xfId="0" applyFont="1" applyFill="1" applyBorder="1" applyAlignment="1" applyProtection="1">
      <alignment/>
      <protection/>
    </xf>
    <xf numFmtId="171" fontId="136" fillId="35" borderId="51" xfId="0" applyNumberFormat="1" applyFont="1" applyFill="1" applyBorder="1" applyAlignment="1" applyProtection="1">
      <alignment horizontal="right"/>
      <protection/>
    </xf>
    <xf numFmtId="0" fontId="70" fillId="0" borderId="12" xfId="6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39" fillId="0" borderId="0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127" fillId="33" borderId="11" xfId="0" applyFont="1" applyFill="1" applyBorder="1" applyAlignment="1" applyProtection="1">
      <alignment horizontal="left"/>
      <protection/>
    </xf>
    <xf numFmtId="0" fontId="17" fillId="0" borderId="40" xfId="0" applyFont="1" applyBorder="1" applyAlignment="1">
      <alignment/>
    </xf>
    <xf numFmtId="0" fontId="121" fillId="0" borderId="12" xfId="60" applyFont="1" applyBorder="1" applyAlignment="1" applyProtection="1">
      <alignment horizontal="center"/>
      <protection/>
    </xf>
    <xf numFmtId="0" fontId="178" fillId="0" borderId="0" xfId="0" applyFont="1" applyAlignment="1">
      <alignment/>
    </xf>
    <xf numFmtId="0" fontId="12" fillId="0" borderId="16" xfId="59" applyFont="1" applyBorder="1" applyAlignment="1">
      <alignment horizontal="center"/>
      <protection/>
    </xf>
    <xf numFmtId="0" fontId="179" fillId="33" borderId="0" xfId="0" applyFont="1" applyFill="1" applyBorder="1" applyAlignment="1">
      <alignment vertical="top"/>
    </xf>
    <xf numFmtId="0" fontId="180" fillId="0" borderId="0" xfId="0" applyFont="1" applyBorder="1" applyAlignment="1" quotePrefix="1">
      <alignment vertical="top"/>
    </xf>
    <xf numFmtId="165" fontId="135" fillId="33" borderId="0" xfId="0" applyNumberFormat="1" applyFont="1" applyFill="1" applyBorder="1" applyAlignment="1" applyProtection="1">
      <alignment/>
      <protection locked="0"/>
    </xf>
    <xf numFmtId="165" fontId="181" fillId="33" borderId="0" xfId="0" applyNumberFormat="1" applyFont="1" applyFill="1" applyBorder="1" applyAlignment="1" applyProtection="1" quotePrefix="1">
      <alignment/>
      <protection/>
    </xf>
    <xf numFmtId="0" fontId="135" fillId="33" borderId="0" xfId="0" applyFont="1" applyFill="1" applyBorder="1" applyAlignment="1" applyProtection="1">
      <alignment/>
      <protection/>
    </xf>
    <xf numFmtId="164" fontId="52" fillId="0" borderId="0" xfId="53" applyNumberFormat="1" applyFont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/>
      <protection/>
    </xf>
    <xf numFmtId="171" fontId="135" fillId="33" borderId="0" xfId="0" applyNumberFormat="1" applyFont="1" applyFill="1" applyBorder="1" applyAlignment="1" applyProtection="1">
      <alignment horizontal="left"/>
      <protection/>
    </xf>
    <xf numFmtId="0" fontId="182" fillId="0" borderId="0" xfId="0" applyFont="1" applyBorder="1" applyAlignment="1" applyProtection="1">
      <alignment/>
      <protection/>
    </xf>
    <xf numFmtId="0" fontId="4" fillId="0" borderId="10" xfId="60" applyFont="1" applyFill="1" applyBorder="1" applyAlignment="1" applyProtection="1">
      <alignment vertical="center"/>
      <protection locked="0"/>
    </xf>
    <xf numFmtId="0" fontId="12" fillId="0" borderId="0" xfId="60" applyFont="1" applyAlignment="1" applyProtection="1">
      <alignment vertical="center"/>
      <protection locked="0"/>
    </xf>
    <xf numFmtId="0" fontId="4" fillId="0" borderId="18" xfId="60" applyFont="1" applyBorder="1" applyAlignment="1" applyProtection="1">
      <alignment vertical="center"/>
      <protection locked="0"/>
    </xf>
    <xf numFmtId="0" fontId="121" fillId="0" borderId="18" xfId="60" applyFont="1" applyFill="1" applyBorder="1" applyAlignment="1" applyProtection="1">
      <alignment vertical="center"/>
      <protection locked="0"/>
    </xf>
    <xf numFmtId="0" fontId="121" fillId="0" borderId="18" xfId="60" applyFont="1" applyBorder="1" applyAlignment="1" applyProtection="1">
      <alignment vertical="center"/>
      <protection locked="0"/>
    </xf>
    <xf numFmtId="0" fontId="12" fillId="0" borderId="0" xfId="60" applyFont="1" applyBorder="1" applyAlignment="1" applyProtection="1">
      <alignment vertical="center"/>
      <protection locked="0"/>
    </xf>
    <xf numFmtId="0" fontId="12" fillId="0" borderId="16" xfId="60" applyFont="1" applyBorder="1" applyAlignment="1" applyProtection="1">
      <alignment vertical="center"/>
      <protection locked="0"/>
    </xf>
    <xf numFmtId="0" fontId="1" fillId="0" borderId="18" xfId="59" applyFont="1" applyBorder="1" applyAlignment="1">
      <alignment/>
      <protection/>
    </xf>
    <xf numFmtId="0" fontId="12" fillId="0" borderId="18" xfId="59" applyFont="1" applyBorder="1" applyAlignment="1">
      <alignment/>
      <protection/>
    </xf>
    <xf numFmtId="0" fontId="153" fillId="0" borderId="18" xfId="59" applyFont="1" applyBorder="1" applyAlignment="1">
      <alignment horizontal="right"/>
      <protection/>
    </xf>
    <xf numFmtId="0" fontId="22" fillId="0" borderId="18" xfId="59" applyFont="1" applyBorder="1" applyAlignment="1" applyProtection="1">
      <alignment horizontal="left"/>
      <protection locked="0"/>
    </xf>
    <xf numFmtId="0" fontId="153" fillId="0" borderId="18" xfId="57" applyFont="1" applyBorder="1" applyAlignment="1">
      <alignment/>
      <protection/>
    </xf>
    <xf numFmtId="0" fontId="24" fillId="33" borderId="18" xfId="0" applyFont="1" applyFill="1" applyBorder="1" applyAlignment="1">
      <alignment horizontal="right"/>
    </xf>
    <xf numFmtId="0" fontId="8" fillId="0" borderId="0" xfId="60" applyFont="1" applyBorder="1" applyAlignment="1">
      <alignment/>
    </xf>
    <xf numFmtId="0" fontId="9" fillId="0" borderId="0" xfId="60" applyFont="1" applyBorder="1" applyAlignment="1">
      <alignment/>
    </xf>
    <xf numFmtId="0" fontId="139" fillId="0" borderId="0" xfId="58" applyFont="1" applyBorder="1" applyAlignment="1">
      <alignment vertical="top"/>
      <protection/>
    </xf>
    <xf numFmtId="0" fontId="12" fillId="0" borderId="0" xfId="57" applyFont="1" applyBorder="1" applyAlignment="1">
      <alignment vertical="top"/>
      <protection/>
    </xf>
    <xf numFmtId="0" fontId="77" fillId="0" borderId="11" xfId="57" applyFont="1" applyBorder="1" applyAlignment="1">
      <alignment/>
      <protection/>
    </xf>
    <xf numFmtId="0" fontId="77" fillId="0" borderId="11" xfId="57" applyFont="1" applyBorder="1" applyAlignment="1" applyProtection="1">
      <alignment/>
      <protection locked="0"/>
    </xf>
    <xf numFmtId="0" fontId="75" fillId="0" borderId="11" xfId="57" applyFont="1" applyBorder="1" applyAlignment="1">
      <alignment/>
      <protection/>
    </xf>
    <xf numFmtId="0" fontId="70" fillId="0" borderId="11" xfId="57" applyFont="1" applyBorder="1" applyAlignment="1">
      <alignment vertical="center"/>
      <protection/>
    </xf>
    <xf numFmtId="0" fontId="77" fillId="0" borderId="11" xfId="57" applyFont="1" applyBorder="1" applyAlignment="1" applyProtection="1">
      <alignment horizontal="left"/>
      <protection locked="0"/>
    </xf>
    <xf numFmtId="0" fontId="77" fillId="0" borderId="11" xfId="57" applyFont="1" applyBorder="1" applyAlignment="1">
      <alignment horizontal="centerContinuous"/>
      <protection/>
    </xf>
    <xf numFmtId="0" fontId="77" fillId="0" borderId="11" xfId="57" applyFont="1" applyBorder="1" applyAlignment="1" applyProtection="1">
      <alignment vertical="center"/>
      <protection locked="0"/>
    </xf>
    <xf numFmtId="0" fontId="22" fillId="0" borderId="16" xfId="57" applyFont="1" applyBorder="1" applyAlignment="1" applyProtection="1">
      <alignment vertical="center"/>
      <protection locked="0"/>
    </xf>
    <xf numFmtId="0" fontId="22" fillId="0" borderId="16" xfId="57" applyFont="1" applyBorder="1" applyAlignment="1">
      <alignment/>
      <protection/>
    </xf>
    <xf numFmtId="0" fontId="142" fillId="0" borderId="16" xfId="57" applyFont="1" applyBorder="1" applyAlignment="1">
      <alignment/>
      <protection/>
    </xf>
    <xf numFmtId="0" fontId="139" fillId="0" borderId="16" xfId="57" applyFont="1" applyBorder="1" applyAlignment="1">
      <alignment vertical="center"/>
      <protection/>
    </xf>
    <xf numFmtId="0" fontId="141" fillId="0" borderId="16" xfId="57" applyFont="1" applyBorder="1" applyAlignment="1">
      <alignment/>
      <protection/>
    </xf>
    <xf numFmtId="0" fontId="147" fillId="0" borderId="0" xfId="58" applyFont="1" applyBorder="1" applyAlignment="1">
      <alignment/>
      <protection/>
    </xf>
    <xf numFmtId="0" fontId="1" fillId="0" borderId="11" xfId="57" applyFont="1" applyBorder="1" applyAlignment="1">
      <alignment/>
      <protection/>
    </xf>
    <xf numFmtId="0" fontId="68" fillId="0" borderId="11" xfId="57" applyFont="1" applyBorder="1" applyAlignment="1">
      <alignment/>
      <protection/>
    </xf>
    <xf numFmtId="0" fontId="78" fillId="0" borderId="11" xfId="57" applyFont="1" applyBorder="1" applyAlignment="1">
      <alignment/>
      <protection/>
    </xf>
    <xf numFmtId="0" fontId="79" fillId="0" borderId="11" xfId="57" applyFont="1" applyBorder="1" applyAlignment="1">
      <alignment/>
      <protection/>
    </xf>
    <xf numFmtId="0" fontId="80" fillId="0" borderId="11" xfId="57" applyFont="1" applyBorder="1" applyAlignment="1">
      <alignment vertical="center"/>
      <protection/>
    </xf>
    <xf numFmtId="0" fontId="12" fillId="0" borderId="22" xfId="58" applyFont="1" applyBorder="1" applyAlignment="1">
      <alignment horizontal="centerContinuous"/>
      <protection/>
    </xf>
    <xf numFmtId="0" fontId="12" fillId="0" borderId="12" xfId="58" applyFont="1" applyBorder="1" applyAlignment="1">
      <alignment horizontal="centerContinuous"/>
      <protection/>
    </xf>
    <xf numFmtId="0" fontId="12" fillId="0" borderId="52" xfId="58" applyFont="1" applyBorder="1" applyAlignment="1">
      <alignment horizontal="centerContinuous"/>
      <protection/>
    </xf>
    <xf numFmtId="0" fontId="12" fillId="0" borderId="52" xfId="0" applyFont="1" applyBorder="1" applyAlignment="1">
      <alignment horizontal="centerContinuous"/>
    </xf>
    <xf numFmtId="0" fontId="139" fillId="0" borderId="40" xfId="57" applyFont="1" applyBorder="1" applyAlignment="1">
      <alignment horizontal="centerContinuous"/>
      <protection/>
    </xf>
    <xf numFmtId="0" fontId="81" fillId="0" borderId="13" xfId="58" applyFont="1" applyBorder="1">
      <alignment/>
      <protection/>
    </xf>
    <xf numFmtId="0" fontId="22" fillId="0" borderId="18" xfId="58" applyFont="1" applyBorder="1" applyProtection="1">
      <alignment/>
      <protection locked="0"/>
    </xf>
    <xf numFmtId="0" fontId="81" fillId="0" borderId="18" xfId="58" applyFont="1" applyBorder="1" applyProtection="1">
      <alignment/>
      <protection locked="0"/>
    </xf>
    <xf numFmtId="0" fontId="81" fillId="0" borderId="41" xfId="58" applyFont="1" applyBorder="1">
      <alignment/>
      <protection/>
    </xf>
    <xf numFmtId="0" fontId="81" fillId="0" borderId="19" xfId="58" applyFont="1" applyBorder="1" applyProtection="1">
      <alignment/>
      <protection locked="0"/>
    </xf>
    <xf numFmtId="0" fontId="81" fillId="0" borderId="11" xfId="58" applyFont="1" applyBorder="1">
      <alignment/>
      <protection/>
    </xf>
    <xf numFmtId="0" fontId="81" fillId="0" borderId="40" xfId="58" applyFont="1" applyBorder="1" applyProtection="1">
      <alignment/>
      <protection locked="0"/>
    </xf>
    <xf numFmtId="0" fontId="81" fillId="0" borderId="11" xfId="57" applyFont="1" applyBorder="1">
      <alignment/>
      <protection/>
    </xf>
    <xf numFmtId="0" fontId="81" fillId="0" borderId="18" xfId="57" applyFont="1" applyBorder="1" applyProtection="1">
      <alignment/>
      <protection locked="0"/>
    </xf>
    <xf numFmtId="165" fontId="82" fillId="0" borderId="11" xfId="57" applyNumberFormat="1" applyFont="1" applyBorder="1" applyAlignment="1" applyProtection="1">
      <alignment horizontal="left"/>
      <protection locked="0"/>
    </xf>
    <xf numFmtId="14" fontId="82" fillId="0" borderId="11" xfId="57" applyNumberFormat="1" applyFont="1" applyBorder="1" applyAlignment="1" applyProtection="1">
      <alignment horizontal="left"/>
      <protection locked="0"/>
    </xf>
    <xf numFmtId="165" fontId="82" fillId="0" borderId="11" xfId="57" applyNumberFormat="1" applyFont="1" applyBorder="1" applyAlignment="1">
      <alignment horizontal="centerContinuous"/>
      <protection/>
    </xf>
    <xf numFmtId="0" fontId="29" fillId="0" borderId="11" xfId="57" applyFont="1" applyBorder="1" applyAlignment="1" applyProtection="1">
      <alignment horizontal="centerContinuous"/>
      <protection locked="0"/>
    </xf>
    <xf numFmtId="0" fontId="29" fillId="0" borderId="11" xfId="57" applyFont="1" applyBorder="1" applyAlignment="1">
      <alignment horizontal="centerContinuous"/>
      <protection/>
    </xf>
    <xf numFmtId="0" fontId="29" fillId="0" borderId="11" xfId="0" applyFont="1" applyBorder="1" applyAlignment="1">
      <alignment horizontal="centerContinuous"/>
    </xf>
    <xf numFmtId="165" fontId="29" fillId="0" borderId="11" xfId="57" applyNumberFormat="1" applyFont="1" applyBorder="1" applyAlignment="1" applyProtection="1">
      <alignment horizontal="center"/>
      <protection locked="0"/>
    </xf>
    <xf numFmtId="0" fontId="1" fillId="0" borderId="11" xfId="57" applyFont="1" applyBorder="1">
      <alignment/>
      <protection/>
    </xf>
    <xf numFmtId="37" fontId="83" fillId="0" borderId="11" xfId="58" applyNumberFormat="1" applyFont="1" applyBorder="1" applyProtection="1">
      <alignment/>
      <protection locked="0"/>
    </xf>
    <xf numFmtId="2" fontId="84" fillId="0" borderId="11" xfId="58" applyNumberFormat="1" applyFont="1" applyBorder="1" applyProtection="1">
      <alignment/>
      <protection locked="0"/>
    </xf>
    <xf numFmtId="0" fontId="11" fillId="0" borderId="16" xfId="57" applyFont="1" applyBorder="1" applyAlignment="1">
      <alignment horizontal="centerContinuous" vertical="center"/>
      <protection/>
    </xf>
    <xf numFmtId="0" fontId="0" fillId="0" borderId="16" xfId="57" applyFont="1" applyBorder="1" applyAlignment="1">
      <alignment horizontal="centerContinuous" vertical="center"/>
      <protection/>
    </xf>
    <xf numFmtId="0" fontId="72" fillId="0" borderId="16" xfId="57" applyFont="1" applyBorder="1" applyAlignment="1">
      <alignment horizontal="centerContinuous" vertical="center"/>
      <protection/>
    </xf>
    <xf numFmtId="0" fontId="73" fillId="0" borderId="16" xfId="57" applyFont="1" applyBorder="1" applyAlignment="1">
      <alignment horizontal="centerContinuous" vertical="center"/>
      <protection/>
    </xf>
    <xf numFmtId="0" fontId="74" fillId="0" borderId="16" xfId="57" applyFont="1" applyBorder="1" applyAlignment="1">
      <alignment horizontal="centerContinuous" vertical="center"/>
      <protection/>
    </xf>
    <xf numFmtId="0" fontId="77" fillId="0" borderId="0" xfId="57" applyFont="1" applyBorder="1" applyAlignment="1">
      <alignment/>
      <protection/>
    </xf>
    <xf numFmtId="0" fontId="2" fillId="0" borderId="0" xfId="59" applyFont="1" applyFill="1" applyBorder="1" applyAlignment="1">
      <alignment vertical="top"/>
      <protection/>
    </xf>
    <xf numFmtId="0" fontId="13" fillId="0" borderId="0" xfId="59" applyFont="1" applyBorder="1">
      <alignment/>
      <protection/>
    </xf>
    <xf numFmtId="0" fontId="153" fillId="0" borderId="18" xfId="0" applyFont="1" applyBorder="1" applyAlignment="1">
      <alignment horizontal="left"/>
    </xf>
    <xf numFmtId="0" fontId="153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40" xfId="0" applyFont="1" applyBorder="1" applyAlignment="1" applyProtection="1">
      <alignment vertical="top"/>
      <protection/>
    </xf>
    <xf numFmtId="0" fontId="12" fillId="0" borderId="18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left"/>
      <protection/>
    </xf>
    <xf numFmtId="0" fontId="22" fillId="0" borderId="18" xfId="0" applyFont="1" applyBorder="1" applyAlignment="1">
      <alignment horizontal="right"/>
    </xf>
    <xf numFmtId="0" fontId="114" fillId="0" borderId="0" xfId="0" applyFont="1" applyBorder="1" applyAlignment="1">
      <alignment horizontal="center"/>
    </xf>
    <xf numFmtId="0" fontId="12" fillId="0" borderId="4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top"/>
      <protection/>
    </xf>
    <xf numFmtId="0" fontId="20" fillId="0" borderId="11" xfId="0" applyFont="1" applyBorder="1" applyAlignment="1">
      <alignment horizontal="left"/>
    </xf>
    <xf numFmtId="0" fontId="75" fillId="0" borderId="41" xfId="0" applyFont="1" applyBorder="1" applyAlignment="1">
      <alignment vertical="top"/>
    </xf>
    <xf numFmtId="0" fontId="129" fillId="0" borderId="11" xfId="0" applyFont="1" applyBorder="1" applyAlignment="1" applyProtection="1" quotePrefix="1">
      <alignment horizontal="right" vertical="center"/>
      <protection locked="0"/>
    </xf>
    <xf numFmtId="0" fontId="115" fillId="0" borderId="11" xfId="0" applyFont="1" applyBorder="1" applyAlignment="1">
      <alignment horizontal="left"/>
    </xf>
    <xf numFmtId="0" fontId="82" fillId="0" borderId="11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 applyProtection="1">
      <alignment horizontal="centerContinuous" vertical="center"/>
      <protection locked="0"/>
    </xf>
    <xf numFmtId="0" fontId="47" fillId="0" borderId="13" xfId="0" applyFont="1" applyBorder="1" applyAlignment="1">
      <alignment vertical="center"/>
    </xf>
    <xf numFmtId="165" fontId="29" fillId="0" borderId="41" xfId="0" applyNumberFormat="1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right" vertical="center"/>
    </xf>
    <xf numFmtId="0" fontId="1" fillId="0" borderId="40" xfId="0" applyFont="1" applyBorder="1" applyAlignment="1" applyProtection="1">
      <alignment horizontal="left" vertical="center"/>
      <protection locked="0"/>
    </xf>
    <xf numFmtId="0" fontId="153" fillId="0" borderId="18" xfId="0" applyFont="1" applyBorder="1" applyAlignment="1">
      <alignment horizontal="left" vertical="center"/>
    </xf>
    <xf numFmtId="0" fontId="14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41" xfId="0" applyFont="1" applyBorder="1" applyAlignment="1" quotePrefix="1">
      <alignment vertical="top"/>
    </xf>
    <xf numFmtId="0" fontId="1" fillId="0" borderId="4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40" fillId="0" borderId="0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right" vertical="center"/>
      <protection locked="0"/>
    </xf>
    <xf numFmtId="0" fontId="22" fillId="0" borderId="16" xfId="0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153" fillId="0" borderId="0" xfId="0" applyFont="1" applyBorder="1" applyAlignment="1">
      <alignment horizontal="left" vertical="center"/>
    </xf>
    <xf numFmtId="0" fontId="14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0" fillId="0" borderId="0" xfId="60" applyFont="1" applyBorder="1" applyAlignment="1" applyProtection="1">
      <alignment/>
      <protection locked="0"/>
    </xf>
    <xf numFmtId="167" fontId="131" fillId="0" borderId="41" xfId="60" applyNumberFormat="1" applyFont="1" applyBorder="1" applyAlignment="1" applyProtection="1">
      <alignment vertical="center"/>
      <protection/>
    </xf>
    <xf numFmtId="0" fontId="184" fillId="0" borderId="10" xfId="60" applyFont="1" applyBorder="1" applyAlignment="1">
      <alignment horizontal="centerContinuous"/>
    </xf>
    <xf numFmtId="0" fontId="184" fillId="0" borderId="11" xfId="60" applyFont="1" applyBorder="1" applyAlignment="1">
      <alignment horizontal="centerContinuous" vertical="top"/>
    </xf>
    <xf numFmtId="0" fontId="184" fillId="0" borderId="0" xfId="60" applyFont="1" applyBorder="1" applyAlignment="1">
      <alignment horizontal="right" vertical="center"/>
    </xf>
    <xf numFmtId="0" fontId="0" fillId="0" borderId="22" xfId="60" applyFont="1" applyBorder="1" applyAlignment="1">
      <alignment horizontal="center"/>
    </xf>
    <xf numFmtId="0" fontId="0" fillId="0" borderId="12" xfId="60" applyFont="1" applyBorder="1" applyAlignment="1">
      <alignment horizontal="center" wrapText="1"/>
    </xf>
    <xf numFmtId="0" fontId="0" fillId="0" borderId="22" xfId="60" applyFont="1" applyBorder="1" applyAlignment="1">
      <alignment horizontal="center" wrapText="1"/>
    </xf>
    <xf numFmtId="0" fontId="0" fillId="0" borderId="17" xfId="60" applyFont="1" applyBorder="1" applyAlignment="1">
      <alignment horizontal="center" wrapText="1"/>
    </xf>
    <xf numFmtId="0" fontId="184" fillId="0" borderId="11" xfId="60" applyFont="1" applyBorder="1" applyAlignment="1">
      <alignment vertical="center"/>
    </xf>
    <xf numFmtId="0" fontId="133" fillId="0" borderId="18" xfId="60" applyFont="1" applyBorder="1" applyAlignment="1" applyProtection="1">
      <alignment vertical="center"/>
      <protection locked="0"/>
    </xf>
    <xf numFmtId="0" fontId="133" fillId="0" borderId="0" xfId="60" applyFont="1" applyAlignment="1" applyProtection="1">
      <alignment vertical="center"/>
      <protection locked="0"/>
    </xf>
    <xf numFmtId="0" fontId="1" fillId="0" borderId="0" xfId="60" applyFont="1" applyAlignment="1">
      <alignment horizontal="left"/>
    </xf>
    <xf numFmtId="0" fontId="0" fillId="0" borderId="0" xfId="60" applyFont="1" applyAlignment="1">
      <alignment horizontal="left"/>
    </xf>
    <xf numFmtId="0" fontId="187" fillId="0" borderId="16" xfId="60" applyFont="1" applyBorder="1" applyAlignment="1">
      <alignment vertical="center"/>
    </xf>
    <xf numFmtId="0" fontId="188" fillId="0" borderId="16" xfId="60" applyFont="1" applyBorder="1" applyAlignment="1">
      <alignment vertical="center"/>
    </xf>
    <xf numFmtId="0" fontId="187" fillId="0" borderId="16" xfId="60" applyFont="1" applyBorder="1" applyAlignment="1">
      <alignment horizontal="right" vertical="center"/>
    </xf>
    <xf numFmtId="0" fontId="133" fillId="0" borderId="19" xfId="60" applyFont="1" applyBorder="1" applyAlignment="1">
      <alignment vertical="center"/>
    </xf>
    <xf numFmtId="0" fontId="5" fillId="0" borderId="0" xfId="60" applyAlignment="1">
      <alignment vertical="center"/>
    </xf>
    <xf numFmtId="0" fontId="19" fillId="0" borderId="16" xfId="60" applyFont="1" applyBorder="1" applyAlignment="1">
      <alignment vertical="center"/>
    </xf>
    <xf numFmtId="0" fontId="19" fillId="0" borderId="17" xfId="60" applyFont="1" applyBorder="1" applyAlignment="1" applyProtection="1">
      <alignment vertical="center"/>
      <protection locked="0"/>
    </xf>
    <xf numFmtId="0" fontId="19" fillId="0" borderId="16" xfId="60" applyFont="1" applyBorder="1" applyAlignment="1" applyProtection="1">
      <alignment horizontal="right" vertical="center"/>
      <protection locked="0"/>
    </xf>
    <xf numFmtId="0" fontId="133" fillId="0" borderId="0" xfId="60" applyFont="1" applyAlignment="1">
      <alignment horizontal="right" vertical="center"/>
    </xf>
    <xf numFmtId="4" fontId="27" fillId="0" borderId="0" xfId="60" applyNumberFormat="1" applyFont="1" applyAlignment="1">
      <alignment vertical="center"/>
    </xf>
    <xf numFmtId="0" fontId="5" fillId="0" borderId="0" xfId="60" applyAlignment="1">
      <alignment vertical="center" wrapText="1"/>
    </xf>
    <xf numFmtId="4" fontId="190" fillId="0" borderId="0" xfId="42" applyNumberFormat="1" applyFont="1" applyAlignment="1">
      <alignment vertical="center"/>
    </xf>
    <xf numFmtId="0" fontId="191" fillId="0" borderId="0" xfId="60" applyFont="1" applyAlignment="1">
      <alignment vertical="center" wrapText="1"/>
    </xf>
    <xf numFmtId="0" fontId="191" fillId="0" borderId="0" xfId="60" applyFont="1" applyAlignment="1">
      <alignment vertical="center"/>
    </xf>
    <xf numFmtId="0" fontId="133" fillId="0" borderId="16" xfId="60" applyFont="1" applyBorder="1" applyAlignment="1">
      <alignment vertical="center"/>
    </xf>
    <xf numFmtId="0" fontId="5" fillId="0" borderId="16" xfId="60" applyBorder="1" applyAlignment="1">
      <alignment vertical="center"/>
    </xf>
    <xf numFmtId="0" fontId="19" fillId="0" borderId="16" xfId="0" applyFont="1" applyBorder="1" applyAlignment="1">
      <alignment vertical="center"/>
    </xf>
    <xf numFmtId="0" fontId="12" fillId="0" borderId="0" xfId="60" applyFont="1" applyBorder="1" applyAlignment="1">
      <alignment horizontal="right" vertical="top" wrapText="1"/>
    </xf>
    <xf numFmtId="0" fontId="192" fillId="0" borderId="12" xfId="60" applyFont="1" applyBorder="1" applyAlignment="1">
      <alignment horizontal="center" vertical="center" wrapText="1"/>
    </xf>
    <xf numFmtId="0" fontId="8" fillId="0" borderId="0" xfId="60" applyFont="1" applyBorder="1" applyAlignment="1" applyProtection="1">
      <alignment/>
      <protection locked="0"/>
    </xf>
    <xf numFmtId="184" fontId="132" fillId="0" borderId="53" xfId="59" applyNumberFormat="1" applyFont="1" applyBorder="1" applyAlignment="1" applyProtection="1">
      <alignment/>
      <protection locked="0"/>
    </xf>
    <xf numFmtId="0" fontId="184" fillId="0" borderId="18" xfId="59" applyFont="1" applyBorder="1" applyAlignment="1">
      <alignment horizontal="centerContinuous"/>
      <protection/>
    </xf>
    <xf numFmtId="0" fontId="184" fillId="0" borderId="11" xfId="59" applyFont="1" applyBorder="1" applyAlignment="1">
      <alignment horizontal="centerContinuous" vertical="center"/>
      <protection/>
    </xf>
    <xf numFmtId="0" fontId="12" fillId="0" borderId="0" xfId="59" applyFont="1" applyBorder="1" applyAlignment="1">
      <alignment horizontal="centerContinuous"/>
      <protection/>
    </xf>
    <xf numFmtId="0" fontId="12" fillId="0" borderId="13" xfId="59" applyFont="1" applyBorder="1" applyAlignment="1">
      <alignment horizontal="centerContinuous" vertical="top"/>
      <protection/>
    </xf>
    <xf numFmtId="0" fontId="12" fillId="0" borderId="11" xfId="59" applyFont="1" applyBorder="1" applyAlignment="1">
      <alignment horizontal="centerContinuous" vertical="top"/>
      <protection/>
    </xf>
    <xf numFmtId="168" fontId="12" fillId="0" borderId="11" xfId="60" applyNumberFormat="1" applyFont="1" applyBorder="1" applyAlignment="1" applyProtection="1">
      <alignment vertical="center"/>
      <protection locked="0"/>
    </xf>
    <xf numFmtId="168" fontId="12" fillId="0" borderId="0" xfId="60" applyNumberFormat="1" applyFont="1" applyBorder="1" applyAlignment="1" applyProtection="1">
      <alignment vertical="center"/>
      <protection locked="0"/>
    </xf>
    <xf numFmtId="168" fontId="22" fillId="0" borderId="0" xfId="60" applyNumberFormat="1" applyFont="1" applyBorder="1" applyAlignment="1" applyProtection="1">
      <alignment vertical="center"/>
      <protection locked="0"/>
    </xf>
    <xf numFmtId="0" fontId="22" fillId="0" borderId="16" xfId="60" applyFont="1" applyBorder="1" applyAlignment="1" applyProtection="1">
      <alignment vertical="center"/>
      <protection locked="0"/>
    </xf>
    <xf numFmtId="167" fontId="22" fillId="0" borderId="22" xfId="60" applyNumberFormat="1" applyFont="1" applyBorder="1" applyAlignment="1" applyProtection="1">
      <alignment vertical="center"/>
      <protection locked="0"/>
    </xf>
    <xf numFmtId="167" fontId="145" fillId="0" borderId="41" xfId="60" applyNumberFormat="1" applyFont="1" applyBorder="1" applyAlignment="1" applyProtection="1">
      <alignment vertical="center"/>
      <protection/>
    </xf>
    <xf numFmtId="0" fontId="1" fillId="0" borderId="16" xfId="60" applyFont="1" applyBorder="1" applyAlignment="1">
      <alignment vertical="center"/>
    </xf>
    <xf numFmtId="0" fontId="163" fillId="0" borderId="0" xfId="60" applyFont="1" applyBorder="1" applyAlignment="1" applyProtection="1">
      <alignment horizontal="right"/>
      <protection locked="0"/>
    </xf>
    <xf numFmtId="0" fontId="12" fillId="0" borderId="0" xfId="57" applyFont="1" applyBorder="1" applyAlignment="1">
      <alignment vertical="center"/>
      <protection/>
    </xf>
    <xf numFmtId="0" fontId="142" fillId="0" borderId="0" xfId="57" applyFont="1" applyBorder="1" applyAlignment="1">
      <alignment vertical="center"/>
      <protection/>
    </xf>
    <xf numFmtId="0" fontId="141" fillId="0" borderId="0" xfId="57" applyFont="1" applyBorder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22" fillId="0" borderId="18" xfId="57" applyFont="1" applyBorder="1" applyAlignment="1" applyProtection="1">
      <alignment horizontal="right" vertical="center"/>
      <protection locked="0"/>
    </xf>
    <xf numFmtId="0" fontId="12" fillId="0" borderId="18" xfId="57" applyFont="1" applyBorder="1" applyAlignment="1">
      <alignment/>
      <protection/>
    </xf>
    <xf numFmtId="0" fontId="12" fillId="0" borderId="18" xfId="57" applyFont="1" applyBorder="1" applyAlignment="1">
      <alignment wrapText="1"/>
      <protection/>
    </xf>
    <xf numFmtId="0" fontId="141" fillId="0" borderId="18" xfId="57" applyFont="1" applyBorder="1" applyAlignment="1">
      <alignment/>
      <protection/>
    </xf>
    <xf numFmtId="0" fontId="142" fillId="0" borderId="18" xfId="57" applyFont="1" applyBorder="1" applyAlignment="1">
      <alignment/>
      <protection/>
    </xf>
    <xf numFmtId="0" fontId="139" fillId="0" borderId="18" xfId="57" applyFont="1" applyBorder="1" applyAlignment="1">
      <alignment vertical="center"/>
      <protection/>
    </xf>
    <xf numFmtId="0" fontId="12" fillId="0" borderId="18" xfId="57" applyFont="1" applyBorder="1" applyAlignment="1">
      <alignment horizontal="center"/>
      <protection/>
    </xf>
    <xf numFmtId="0" fontId="68" fillId="0" borderId="11" xfId="57" applyFont="1" applyBorder="1" applyAlignment="1">
      <alignment horizontal="right"/>
      <protection/>
    </xf>
    <xf numFmtId="0" fontId="47" fillId="0" borderId="11" xfId="57" applyFont="1" applyBorder="1">
      <alignment/>
      <protection/>
    </xf>
    <xf numFmtId="0" fontId="139" fillId="0" borderId="0" xfId="57" applyFont="1" applyBorder="1">
      <alignment/>
      <protection/>
    </xf>
    <xf numFmtId="0" fontId="171" fillId="0" borderId="18" xfId="58" applyFont="1" applyBorder="1" applyAlignment="1">
      <alignment vertical="top"/>
      <protection/>
    </xf>
    <xf numFmtId="0" fontId="12" fillId="0" borderId="18" xfId="58" applyFont="1" applyBorder="1" applyAlignment="1">
      <alignment vertical="top"/>
      <protection/>
    </xf>
    <xf numFmtId="0" fontId="160" fillId="0" borderId="18" xfId="57" applyFont="1" applyBorder="1">
      <alignment/>
      <protection/>
    </xf>
    <xf numFmtId="0" fontId="123" fillId="0" borderId="18" xfId="57" applyFont="1" applyFill="1" applyBorder="1">
      <alignment/>
      <protection/>
    </xf>
    <xf numFmtId="0" fontId="24" fillId="0" borderId="18" xfId="58" applyFont="1" applyBorder="1" applyAlignment="1">
      <alignment vertical="top"/>
      <protection/>
    </xf>
    <xf numFmtId="0" fontId="123" fillId="0" borderId="18" xfId="58" applyFont="1" applyBorder="1" applyAlignment="1">
      <alignment vertical="top"/>
      <protection/>
    </xf>
    <xf numFmtId="0" fontId="12" fillId="0" borderId="0" xfId="58" applyFont="1" applyAlignment="1">
      <alignment horizontal="left"/>
      <protection/>
    </xf>
    <xf numFmtId="0" fontId="71" fillId="0" borderId="18" xfId="57" applyBorder="1">
      <alignment/>
      <protection/>
    </xf>
    <xf numFmtId="0" fontId="147" fillId="0" borderId="18" xfId="58" applyFont="1" applyBorder="1" quotePrefix="1">
      <alignment/>
      <protection/>
    </xf>
    <xf numFmtId="0" fontId="12" fillId="0" borderId="18" xfId="58" applyFont="1" applyBorder="1">
      <alignment/>
      <protection/>
    </xf>
    <xf numFmtId="0" fontId="139" fillId="0" borderId="18" xfId="57" applyFont="1" applyBorder="1">
      <alignment/>
      <protection/>
    </xf>
    <xf numFmtId="0" fontId="12" fillId="0" borderId="40" xfId="0" applyFont="1" applyBorder="1" applyAlignment="1" applyProtection="1">
      <alignment horizontal="centerContinuous"/>
      <protection/>
    </xf>
    <xf numFmtId="0" fontId="12" fillId="0" borderId="42" xfId="0" applyFont="1" applyBorder="1" applyAlignment="1" applyProtection="1">
      <alignment horizontal="centerContinuous" vertical="top"/>
      <protection/>
    </xf>
    <xf numFmtId="0" fontId="24" fillId="0" borderId="42" xfId="0" applyFont="1" applyBorder="1" applyAlignment="1" applyProtection="1">
      <alignment horizontal="centerContinuous" vertical="center"/>
      <protection/>
    </xf>
    <xf numFmtId="0" fontId="136" fillId="0" borderId="42" xfId="0" applyFont="1" applyBorder="1" applyAlignment="1" applyProtection="1">
      <alignment horizontal="centerContinuous"/>
      <protection/>
    </xf>
    <xf numFmtId="0" fontId="136" fillId="0" borderId="41" xfId="0" applyFont="1" applyBorder="1" applyAlignment="1" applyProtection="1">
      <alignment horizontal="centerContinuous" vertical="top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39" fillId="0" borderId="16" xfId="0" applyFont="1" applyBorder="1" applyAlignment="1" applyProtection="1">
      <alignment horizontal="right" vertical="center"/>
      <protection locked="0"/>
    </xf>
    <xf numFmtId="0" fontId="24" fillId="0" borderId="16" xfId="0" applyFont="1" applyBorder="1" applyAlignment="1">
      <alignment horizontal="right"/>
    </xf>
    <xf numFmtId="0" fontId="139" fillId="0" borderId="16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40" fillId="0" borderId="17" xfId="0" applyFont="1" applyBorder="1" applyAlignment="1">
      <alignment vertical="center"/>
    </xf>
    <xf numFmtId="0" fontId="153" fillId="0" borderId="16" xfId="0" applyFont="1" applyBorder="1" applyAlignment="1">
      <alignment horizontal="left"/>
    </xf>
    <xf numFmtId="0" fontId="140" fillId="0" borderId="16" xfId="0" applyFont="1" applyBorder="1" applyAlignment="1">
      <alignment vertical="center"/>
    </xf>
    <xf numFmtId="0" fontId="139" fillId="0" borderId="16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left"/>
      <protection/>
    </xf>
    <xf numFmtId="0" fontId="22" fillId="0" borderId="16" xfId="0" applyFont="1" applyBorder="1" applyAlignment="1">
      <alignment horizontal="centerContinuous" vertical="center"/>
    </xf>
    <xf numFmtId="0" fontId="156" fillId="0" borderId="16" xfId="0" applyFont="1" applyBorder="1" applyAlignment="1" applyProtection="1">
      <alignment horizontal="left" vertical="center"/>
      <protection locked="0"/>
    </xf>
    <xf numFmtId="0" fontId="152" fillId="0" borderId="22" xfId="0" applyFont="1" applyBorder="1" applyAlignment="1">
      <alignment horizontal="centerContinuous" vertical="center"/>
    </xf>
    <xf numFmtId="0" fontId="193" fillId="0" borderId="0" xfId="0" applyFont="1" applyBorder="1" applyAlignment="1">
      <alignment/>
    </xf>
    <xf numFmtId="0" fontId="194" fillId="0" borderId="0" xfId="0" applyFont="1" applyBorder="1" applyAlignment="1">
      <alignment horizontal="right" vertical="center"/>
    </xf>
    <xf numFmtId="0" fontId="140" fillId="0" borderId="0" xfId="0" applyFont="1" applyBorder="1" applyAlignment="1">
      <alignment vertical="center"/>
    </xf>
    <xf numFmtId="0" fontId="14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22" fillId="0" borderId="0" xfId="0" applyFont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52" fillId="0" borderId="0" xfId="0" applyFont="1" applyBorder="1" applyAlignment="1" applyProtection="1">
      <alignment horizontal="right" vertical="center"/>
      <protection locked="0"/>
    </xf>
    <xf numFmtId="37" fontId="195" fillId="0" borderId="15" xfId="0" applyNumberFormat="1" applyFont="1" applyBorder="1" applyAlignment="1" applyProtection="1">
      <alignment/>
      <protection/>
    </xf>
    <xf numFmtId="0" fontId="196" fillId="33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>
      <alignment vertical="center"/>
    </xf>
    <xf numFmtId="176" fontId="156" fillId="0" borderId="11" xfId="0" applyNumberFormat="1" applyFont="1" applyBorder="1" applyAlignment="1" applyProtection="1">
      <alignment vertical="center"/>
      <protection/>
    </xf>
    <xf numFmtId="176" fontId="152" fillId="0" borderId="13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40" fillId="0" borderId="42" xfId="0" applyFont="1" applyBorder="1" applyAlignment="1">
      <alignment vertical="center"/>
    </xf>
    <xf numFmtId="0" fontId="120" fillId="0" borderId="11" xfId="0" applyFont="1" applyFill="1" applyBorder="1" applyAlignment="1" applyProtection="1">
      <alignment horizontal="left" vertical="center"/>
      <protection locked="0"/>
    </xf>
    <xf numFmtId="183" fontId="132" fillId="0" borderId="0" xfId="60" applyNumberFormat="1" applyFont="1" applyBorder="1" applyAlignment="1" applyProtection="1">
      <alignment horizontal="right" vertical="center"/>
      <protection/>
    </xf>
    <xf numFmtId="167" fontId="121" fillId="0" borderId="18" xfId="60" applyNumberFormat="1" applyFont="1" applyBorder="1" applyAlignment="1" applyProtection="1">
      <alignment vertical="center"/>
      <protection locked="0"/>
    </xf>
    <xf numFmtId="38" fontId="121" fillId="0" borderId="0" xfId="42" applyNumberFormat="1" applyFont="1" applyBorder="1" applyAlignment="1" applyProtection="1">
      <alignment horizontal="right" vertical="center"/>
      <protection locked="0"/>
    </xf>
    <xf numFmtId="183" fontId="189" fillId="0" borderId="0" xfId="60" applyNumberFormat="1" applyFont="1" applyBorder="1" applyAlignment="1" applyProtection="1">
      <alignment vertical="center"/>
      <protection/>
    </xf>
    <xf numFmtId="167" fontId="139" fillId="0" borderId="10" xfId="60" applyNumberFormat="1" applyFont="1" applyBorder="1" applyAlignment="1" applyProtection="1">
      <alignment vertical="center"/>
      <protection locked="0"/>
    </xf>
    <xf numFmtId="184" fontId="132" fillId="0" borderId="0" xfId="60" applyNumberFormat="1" applyFont="1" applyBorder="1" applyAlignment="1" applyProtection="1">
      <alignment vertical="center"/>
      <protection/>
    </xf>
    <xf numFmtId="38" fontId="139" fillId="0" borderId="0" xfId="42" applyNumberFormat="1" applyFont="1" applyBorder="1" applyAlignment="1" applyProtection="1">
      <alignment horizontal="right" vertical="center"/>
      <protection locked="0"/>
    </xf>
    <xf numFmtId="184" fontId="132" fillId="0" borderId="0" xfId="60" applyNumberFormat="1" applyFont="1" applyBorder="1" applyAlignment="1" applyProtection="1">
      <alignment horizontal="right" vertical="center"/>
      <protection/>
    </xf>
    <xf numFmtId="0" fontId="44" fillId="0" borderId="0" xfId="59" applyFont="1" applyFill="1">
      <alignment/>
      <protection/>
    </xf>
    <xf numFmtId="0" fontId="13" fillId="0" borderId="0" xfId="59" applyFill="1">
      <alignment/>
      <protection/>
    </xf>
    <xf numFmtId="0" fontId="12" fillId="0" borderId="12" xfId="60" applyFont="1" applyBorder="1" applyAlignment="1">
      <alignment horizontal="center" vertical="center" wrapText="1"/>
    </xf>
    <xf numFmtId="165" fontId="197" fillId="0" borderId="11" xfId="60" applyNumberFormat="1" applyFont="1" applyBorder="1" applyAlignment="1" applyProtection="1">
      <alignment horizontal="right" vertical="center"/>
      <protection locked="0"/>
    </xf>
    <xf numFmtId="165" fontId="198" fillId="0" borderId="11" xfId="60" applyNumberFormat="1" applyFont="1" applyBorder="1" applyAlignment="1" applyProtection="1">
      <alignment horizontal="left" vertical="center"/>
      <protection locked="0"/>
    </xf>
    <xf numFmtId="167" fontId="133" fillId="0" borderId="16" xfId="60" applyNumberFormat="1" applyFont="1" applyBorder="1" applyAlignment="1">
      <alignment horizontal="centerContinuous" vertical="center"/>
    </xf>
    <xf numFmtId="167" fontId="26" fillId="0" borderId="52" xfId="59" applyNumberFormat="1" applyFont="1" applyBorder="1" applyAlignment="1">
      <alignment horizontal="center"/>
      <protection/>
    </xf>
    <xf numFmtId="167" fontId="26" fillId="0" borderId="52" xfId="59" applyNumberFormat="1" applyFont="1" applyBorder="1" applyAlignment="1" applyProtection="1">
      <alignment horizontal="center"/>
      <protection locked="0"/>
    </xf>
    <xf numFmtId="167" fontId="26" fillId="0" borderId="40" xfId="59" applyNumberFormat="1" applyFont="1" applyBorder="1" applyAlignment="1" applyProtection="1">
      <alignment horizontal="center"/>
      <protection locked="0"/>
    </xf>
    <xf numFmtId="167" fontId="130" fillId="0" borderId="54" xfId="59" applyNumberFormat="1" applyFont="1" applyBorder="1" applyAlignment="1">
      <alignment horizontal="center"/>
      <protection/>
    </xf>
    <xf numFmtId="167" fontId="131" fillId="0" borderId="54" xfId="59" applyNumberFormat="1" applyFont="1" applyBorder="1" applyAlignment="1" applyProtection="1">
      <alignment horizontal="center"/>
      <protection locked="0"/>
    </xf>
    <xf numFmtId="167" fontId="131" fillId="0" borderId="41" xfId="59" applyNumberFormat="1" applyFont="1" applyBorder="1" applyAlignment="1" applyProtection="1">
      <alignment horizontal="center"/>
      <protection locked="0"/>
    </xf>
    <xf numFmtId="167" fontId="130" fillId="0" borderId="12" xfId="59" applyNumberFormat="1" applyFont="1" applyBorder="1" applyAlignment="1">
      <alignment horizontal="center"/>
      <protection/>
    </xf>
    <xf numFmtId="167" fontId="131" fillId="0" borderId="12" xfId="59" applyNumberFormat="1" applyFont="1" applyBorder="1" applyAlignment="1" applyProtection="1">
      <alignment horizontal="center"/>
      <protection locked="0"/>
    </xf>
    <xf numFmtId="167" fontId="131" fillId="0" borderId="17" xfId="59" applyNumberFormat="1" applyFont="1" applyBorder="1" applyAlignment="1" applyProtection="1">
      <alignment horizontal="center"/>
      <protection locked="0"/>
    </xf>
    <xf numFmtId="167" fontId="130" fillId="0" borderId="12" xfId="59" applyNumberFormat="1" applyFont="1" applyBorder="1" applyAlignment="1" quotePrefix="1">
      <alignment horizontal="center"/>
      <protection/>
    </xf>
    <xf numFmtId="167" fontId="121" fillId="0" borderId="12" xfId="59" applyNumberFormat="1" applyFont="1" applyBorder="1" applyAlignment="1" applyProtection="1">
      <alignment horizontal="center"/>
      <protection locked="0"/>
    </xf>
    <xf numFmtId="167" fontId="121" fillId="0" borderId="17" xfId="59" applyNumberFormat="1" applyFont="1" applyBorder="1" applyAlignment="1" applyProtection="1">
      <alignment horizontal="center"/>
      <protection locked="0"/>
    </xf>
    <xf numFmtId="167" fontId="131" fillId="0" borderId="40" xfId="59" applyNumberFormat="1" applyFont="1" applyBorder="1" applyAlignment="1" applyProtection="1">
      <alignment horizontal="center"/>
      <protection locked="0"/>
    </xf>
    <xf numFmtId="167" fontId="131" fillId="0" borderId="0" xfId="59" applyNumberFormat="1" applyFont="1" applyBorder="1" applyAlignment="1" applyProtection="1">
      <alignment horizontal="center"/>
      <protection locked="0"/>
    </xf>
    <xf numFmtId="0" fontId="5" fillId="0" borderId="11" xfId="60" applyBorder="1">
      <alignment/>
    </xf>
    <xf numFmtId="0" fontId="5" fillId="0" borderId="16" xfId="60" applyBorder="1">
      <alignment/>
    </xf>
    <xf numFmtId="0" fontId="22" fillId="0" borderId="22" xfId="60" applyFont="1" applyBorder="1">
      <alignment/>
    </xf>
    <xf numFmtId="0" fontId="22" fillId="0" borderId="22" xfId="0" applyFont="1" applyBorder="1" applyAlignment="1">
      <alignment/>
    </xf>
    <xf numFmtId="0" fontId="5" fillId="0" borderId="16" xfId="60" applyFont="1" applyBorder="1" applyAlignment="1">
      <alignment horizontal="right" vertical="center"/>
    </xf>
    <xf numFmtId="0" fontId="127" fillId="0" borderId="41" xfId="0" applyFont="1" applyBorder="1" applyAlignment="1" applyProtection="1">
      <alignment horizontal="left" vertical="center"/>
      <protection locked="0"/>
    </xf>
    <xf numFmtId="0" fontId="127" fillId="0" borderId="11" xfId="0" applyFont="1" applyBorder="1" applyAlignment="1" applyProtection="1">
      <alignment horizontal="left" vertical="center"/>
      <protection locked="0"/>
    </xf>
    <xf numFmtId="0" fontId="127" fillId="0" borderId="13" xfId="0" applyFont="1" applyBorder="1" applyAlignment="1" applyProtection="1">
      <alignment horizontal="left" vertical="center"/>
      <protection locked="0"/>
    </xf>
    <xf numFmtId="0" fontId="139" fillId="0" borderId="11" xfId="0" applyFont="1" applyBorder="1" applyAlignment="1" applyProtection="1">
      <alignment horizontal="left" vertical="center"/>
      <protection locked="0"/>
    </xf>
    <xf numFmtId="0" fontId="139" fillId="0" borderId="13" xfId="0" applyFont="1" applyBorder="1" applyAlignment="1" applyProtection="1">
      <alignment horizontal="left" vertical="center"/>
      <protection locked="0"/>
    </xf>
    <xf numFmtId="165" fontId="121" fillId="0" borderId="41" xfId="0" applyNumberFormat="1" applyFont="1" applyBorder="1" applyAlignment="1" applyProtection="1">
      <alignment horizontal="center" vertical="center"/>
      <protection locked="0"/>
    </xf>
    <xf numFmtId="165" fontId="121" fillId="0" borderId="11" xfId="0" applyNumberFormat="1" applyFont="1" applyBorder="1" applyAlignment="1" applyProtection="1">
      <alignment horizontal="center" vertical="center"/>
      <protection locked="0"/>
    </xf>
    <xf numFmtId="165" fontId="121" fillId="0" borderId="13" xfId="0" applyNumberFormat="1" applyFont="1" applyBorder="1" applyAlignment="1" applyProtection="1">
      <alignment horizontal="center" vertical="center"/>
      <protection locked="0"/>
    </xf>
    <xf numFmtId="169" fontId="134" fillId="0" borderId="11" xfId="0" applyNumberFormat="1" applyFont="1" applyBorder="1" applyAlignment="1" applyProtection="1">
      <alignment horizontal="left" vertical="center"/>
      <protection/>
    </xf>
    <xf numFmtId="169" fontId="134" fillId="0" borderId="13" xfId="0" applyNumberFormat="1" applyFont="1" applyBorder="1" applyAlignment="1" applyProtection="1">
      <alignment horizontal="left" vertical="center"/>
      <protection/>
    </xf>
    <xf numFmtId="169" fontId="130" fillId="0" borderId="11" xfId="0" applyNumberFormat="1" applyFont="1" applyBorder="1" applyAlignment="1" applyProtection="1">
      <alignment horizontal="left" vertical="center"/>
      <protection/>
    </xf>
    <xf numFmtId="169" fontId="130" fillId="0" borderId="13" xfId="0" applyNumberFormat="1" applyFont="1" applyBorder="1" applyAlignment="1" applyProtection="1">
      <alignment horizontal="left" vertical="center"/>
      <protection/>
    </xf>
    <xf numFmtId="0" fontId="47" fillId="0" borderId="4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71" fillId="35" borderId="0" xfId="0" applyFont="1" applyFill="1" applyBorder="1" applyAlignment="1" applyProtection="1">
      <alignment horizontal="center"/>
      <protection/>
    </xf>
    <xf numFmtId="0" fontId="172" fillId="35" borderId="0" xfId="0" applyFont="1" applyFill="1" applyBorder="1" applyAlignment="1" applyProtection="1">
      <alignment horizontal="center"/>
      <protection/>
    </xf>
    <xf numFmtId="0" fontId="172" fillId="35" borderId="32" xfId="0" applyFont="1" applyFill="1" applyBorder="1" applyAlignment="1" applyProtection="1">
      <alignment horizontal="center"/>
      <protection/>
    </xf>
    <xf numFmtId="49" fontId="127" fillId="0" borderId="41" xfId="0" applyNumberFormat="1" applyFont="1" applyBorder="1" applyAlignment="1" applyProtection="1">
      <alignment horizontal="left" vertical="center"/>
      <protection locked="0"/>
    </xf>
    <xf numFmtId="49" fontId="127" fillId="0" borderId="11" xfId="0" applyNumberFormat="1" applyFont="1" applyBorder="1" applyAlignment="1" applyProtection="1">
      <alignment horizontal="left" vertical="center"/>
      <protection locked="0"/>
    </xf>
    <xf numFmtId="49" fontId="127" fillId="0" borderId="13" xfId="0" applyNumberFormat="1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127" fillId="0" borderId="41" xfId="0" applyFont="1" applyFill="1" applyBorder="1" applyAlignment="1" applyProtection="1">
      <alignment horizontal="left" vertical="center"/>
      <protection locked="0"/>
    </xf>
    <xf numFmtId="0" fontId="127" fillId="0" borderId="11" xfId="0" applyFont="1" applyFill="1" applyBorder="1" applyAlignment="1" applyProtection="1">
      <alignment horizontal="left" vertical="center"/>
      <protection locked="0"/>
    </xf>
    <xf numFmtId="0" fontId="127" fillId="0" borderId="13" xfId="0" applyFont="1" applyFill="1" applyBorder="1" applyAlignment="1" applyProtection="1">
      <alignment horizontal="left" vertical="center"/>
      <protection locked="0"/>
    </xf>
    <xf numFmtId="0" fontId="127" fillId="0" borderId="41" xfId="0" applyFont="1" applyBorder="1" applyAlignment="1" applyProtection="1">
      <alignment horizontal="left"/>
      <protection locked="0"/>
    </xf>
    <xf numFmtId="0" fontId="127" fillId="0" borderId="11" xfId="0" applyFont="1" applyBorder="1" applyAlignment="1" applyProtection="1">
      <alignment horizontal="left"/>
      <protection locked="0"/>
    </xf>
    <xf numFmtId="0" fontId="127" fillId="0" borderId="13" xfId="0" applyFont="1" applyBorder="1" applyAlignment="1" applyProtection="1">
      <alignment horizontal="left"/>
      <protection locked="0"/>
    </xf>
    <xf numFmtId="0" fontId="153" fillId="0" borderId="42" xfId="0" applyFont="1" applyBorder="1" applyAlignment="1" applyProtection="1">
      <alignment horizontal="left" vertical="center"/>
      <protection locked="0"/>
    </xf>
    <xf numFmtId="0" fontId="153" fillId="0" borderId="0" xfId="0" applyFont="1" applyBorder="1" applyAlignment="1" applyProtection="1">
      <alignment horizontal="left" vertical="center"/>
      <protection locked="0"/>
    </xf>
    <xf numFmtId="0" fontId="128" fillId="0" borderId="41" xfId="0" applyFont="1" applyBorder="1" applyAlignment="1" applyProtection="1">
      <alignment horizontal="left" vertical="center"/>
      <protection/>
    </xf>
    <xf numFmtId="0" fontId="128" fillId="0" borderId="11" xfId="0" applyFont="1" applyBorder="1" applyAlignment="1" applyProtection="1">
      <alignment horizontal="left" vertical="center"/>
      <protection/>
    </xf>
    <xf numFmtId="0" fontId="139" fillId="0" borderId="41" xfId="0" applyFont="1" applyBorder="1" applyAlignment="1" applyProtection="1">
      <alignment horizontal="left" vertical="center"/>
      <protection locked="0"/>
    </xf>
    <xf numFmtId="165" fontId="12" fillId="0" borderId="17" xfId="0" applyNumberFormat="1" applyFont="1" applyBorder="1" applyAlignment="1" applyProtection="1">
      <alignment horizontal="center" vertical="center"/>
      <protection locked="0"/>
    </xf>
    <xf numFmtId="165" fontId="12" fillId="0" borderId="16" xfId="0" applyNumberFormat="1" applyFont="1" applyBorder="1" applyAlignment="1" applyProtection="1">
      <alignment horizontal="center" vertical="center"/>
      <protection locked="0"/>
    </xf>
    <xf numFmtId="169" fontId="130" fillId="0" borderId="41" xfId="0" applyNumberFormat="1" applyFont="1" applyBorder="1" applyAlignment="1" applyProtection="1">
      <alignment horizontal="left" vertical="center"/>
      <protection/>
    </xf>
    <xf numFmtId="0" fontId="12" fillId="0" borderId="4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0" xfId="60" applyFont="1" applyBorder="1" applyAlignment="1">
      <alignment horizontal="left" vertical="top" wrapText="1"/>
    </xf>
    <xf numFmtId="0" fontId="0" fillId="0" borderId="18" xfId="6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52" xfId="59" applyFont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wrapText="1"/>
    </xf>
    <xf numFmtId="0" fontId="1" fillId="0" borderId="52" xfId="59" applyFont="1" applyBorder="1" applyAlignment="1">
      <alignment horizontal="center" wrapText="1"/>
      <protection/>
    </xf>
    <xf numFmtId="0" fontId="0" fillId="0" borderId="54" xfId="0" applyBorder="1" applyAlignment="1">
      <alignment horizontal="center"/>
    </xf>
    <xf numFmtId="165" fontId="14" fillId="0" borderId="42" xfId="0" applyNumberFormat="1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6" xfId="59" applyFont="1" applyBorder="1" applyAlignment="1">
      <alignment horizontal="left" vertical="center" wrapText="1"/>
      <protection/>
    </xf>
    <xf numFmtId="0" fontId="12" fillId="0" borderId="22" xfId="59" applyFont="1" applyBorder="1" applyAlignment="1">
      <alignment horizontal="left" vertical="center" wrapText="1"/>
      <protection/>
    </xf>
    <xf numFmtId="0" fontId="30" fillId="0" borderId="16" xfId="59" applyFont="1" applyBorder="1" applyAlignment="1">
      <alignment vertical="center" wrapText="1"/>
      <protection/>
    </xf>
    <xf numFmtId="0" fontId="1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16" xfId="59" applyFont="1" applyBorder="1" applyAlignment="1">
      <alignment vertical="center" wrapText="1" shrinkToFit="1"/>
      <protection/>
    </xf>
    <xf numFmtId="0" fontId="171" fillId="0" borderId="0" xfId="58" applyFont="1" applyBorder="1" applyAlignment="1">
      <alignment vertical="top" wrapText="1"/>
      <protection/>
    </xf>
    <xf numFmtId="0" fontId="1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KLST1" xfId="57"/>
    <cellStyle name="Normal_CHKLST2" xfId="58"/>
    <cellStyle name="Normal_ENTBUDGT" xfId="59"/>
    <cellStyle name="Normal_FIRSTBUD" xfId="60"/>
    <cellStyle name="Normal_MACROS.XL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42</xdr:row>
      <xdr:rowOff>28575</xdr:rowOff>
    </xdr:from>
    <xdr:to>
      <xdr:col>10</xdr:col>
      <xdr:colOff>85725</xdr:colOff>
      <xdr:row>44</xdr:row>
      <xdr:rowOff>19050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591550"/>
          <a:ext cx="952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142875</xdr:colOff>
      <xdr:row>42</xdr:row>
      <xdr:rowOff>47625</xdr:rowOff>
    </xdr:from>
    <xdr:to>
      <xdr:col>11</xdr:col>
      <xdr:colOff>0</xdr:colOff>
      <xdr:row>42</xdr:row>
      <xdr:rowOff>180975</xdr:rowOff>
    </xdr:to>
    <xdr:sp>
      <xdr:nvSpPr>
        <xdr:cNvPr id="2" name="Rectangle 4"/>
        <xdr:cNvSpPr>
          <a:spLocks/>
        </xdr:cNvSpPr>
      </xdr:nvSpPr>
      <xdr:spPr>
        <a:xfrm>
          <a:off x="5372100" y="8610600"/>
          <a:ext cx="1143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43</xdr:row>
      <xdr:rowOff>28575</xdr:rowOff>
    </xdr:from>
    <xdr:to>
      <xdr:col>11</xdr:col>
      <xdr:colOff>9525</xdr:colOff>
      <xdr:row>43</xdr:row>
      <xdr:rowOff>190500</xdr:rowOff>
    </xdr:to>
    <xdr:sp>
      <xdr:nvSpPr>
        <xdr:cNvPr id="3" name="Rectangle 5"/>
        <xdr:cNvSpPr>
          <a:spLocks/>
        </xdr:cNvSpPr>
      </xdr:nvSpPr>
      <xdr:spPr>
        <a:xfrm>
          <a:off x="5362575" y="8839200"/>
          <a:ext cx="1333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44</xdr:row>
      <xdr:rowOff>76200</xdr:rowOff>
    </xdr:from>
    <xdr:to>
      <xdr:col>11</xdr:col>
      <xdr:colOff>9525</xdr:colOff>
      <xdr:row>44</xdr:row>
      <xdr:rowOff>228600</xdr:rowOff>
    </xdr:to>
    <xdr:sp>
      <xdr:nvSpPr>
        <xdr:cNvPr id="4" name="Rectangle 8"/>
        <xdr:cNvSpPr>
          <a:spLocks/>
        </xdr:cNvSpPr>
      </xdr:nvSpPr>
      <xdr:spPr>
        <a:xfrm>
          <a:off x="5372100" y="9115425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39</xdr:row>
      <xdr:rowOff>9525</xdr:rowOff>
    </xdr:from>
    <xdr:to>
      <xdr:col>2</xdr:col>
      <xdr:colOff>238125</xdr:colOff>
      <xdr:row>41</xdr:row>
      <xdr:rowOff>0</xdr:rowOff>
    </xdr:to>
    <xdr:sp>
      <xdr:nvSpPr>
        <xdr:cNvPr id="5" name="Line 9"/>
        <xdr:cNvSpPr>
          <a:spLocks/>
        </xdr:cNvSpPr>
      </xdr:nvSpPr>
      <xdr:spPr>
        <a:xfrm>
          <a:off x="1495425" y="7972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12</xdr:row>
      <xdr:rowOff>123825</xdr:rowOff>
    </xdr:from>
    <xdr:to>
      <xdr:col>6</xdr:col>
      <xdr:colOff>66675</xdr:colOff>
      <xdr:row>14</xdr:row>
      <xdr:rowOff>38100</xdr:rowOff>
    </xdr:to>
    <xdr:sp>
      <xdr:nvSpPr>
        <xdr:cNvPr id="6" name="Text 52"/>
        <xdr:cNvSpPr txBox="1">
          <a:spLocks noChangeArrowheads="1"/>
        </xdr:cNvSpPr>
      </xdr:nvSpPr>
      <xdr:spPr>
        <a:xfrm>
          <a:off x="942975" y="2266950"/>
          <a:ext cx="21145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Grant Application</a:t>
          </a:r>
        </a:p>
      </xdr:txBody>
    </xdr:sp>
    <xdr:clientData/>
  </xdr:twoCellAnchor>
  <xdr:twoCellAnchor>
    <xdr:from>
      <xdr:col>14</xdr:col>
      <xdr:colOff>85725</xdr:colOff>
      <xdr:row>42</xdr:row>
      <xdr:rowOff>76200</xdr:rowOff>
    </xdr:from>
    <xdr:to>
      <xdr:col>14</xdr:col>
      <xdr:colOff>257175</xdr:colOff>
      <xdr:row>43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6543675" y="8639175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" name="Text 60"/>
        <xdr:cNvSpPr txBox="1">
          <a:spLocks noChangeArrowheads="1"/>
        </xdr:cNvSpPr>
      </xdr:nvSpPr>
      <xdr:spPr>
        <a:xfrm>
          <a:off x="57150" y="12287250"/>
          <a:ext cx="407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statements herein are true, complete and accurate to the  best of my knowledge. I am aware that any false, fictitious, or fraudulent statements or claims may subject me to criminal, civil, or administrative penalties. I agree to accept responsibility for the scientific conduct of the project and to provide the required progress reports if a grant is awarded  as a result of this application.</a:t>
          </a:r>
        </a:p>
      </xdr:txBody>
    </xdr:sp>
    <xdr:clientData/>
  </xdr:twoCellAnchor>
  <xdr:twoCellAnchor>
    <xdr:from>
      <xdr:col>0</xdr:col>
      <xdr:colOff>28575</xdr:colOff>
      <xdr:row>61</xdr:row>
      <xdr:rowOff>28575</xdr:rowOff>
    </xdr:from>
    <xdr:to>
      <xdr:col>7</xdr:col>
      <xdr:colOff>581025</xdr:colOff>
      <xdr:row>64</xdr:row>
      <xdr:rowOff>219075</xdr:rowOff>
    </xdr:to>
    <xdr:sp>
      <xdr:nvSpPr>
        <xdr:cNvPr id="9" name="Text 62"/>
        <xdr:cNvSpPr txBox="1">
          <a:spLocks noChangeArrowheads="1"/>
        </xdr:cNvSpPr>
      </xdr:nvSpPr>
      <xdr:spPr>
        <a:xfrm>
          <a:off x="28575" y="12458700"/>
          <a:ext cx="40957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statements herein are true, complete and accurate to the best of my knowledge, and accept the obligation to comply with Public Health Service terms and conditions if a grant is awarded as a result of this application. I am aware that any false, fictitious, or fraudulent statements   or claims may subject me to criminal, civil, or administrative penalties.</a:t>
          </a:r>
        </a:p>
      </xdr:txBody>
    </xdr:sp>
    <xdr:clientData/>
  </xdr:twoCellAnchor>
  <xdr:twoCellAnchor>
    <xdr:from>
      <xdr:col>13</xdr:col>
      <xdr:colOff>47625</xdr:colOff>
      <xdr:row>42</xdr:row>
      <xdr:rowOff>38100</xdr:rowOff>
    </xdr:from>
    <xdr:to>
      <xdr:col>13</xdr:col>
      <xdr:colOff>219075</xdr:colOff>
      <xdr:row>42</xdr:row>
      <xdr:rowOff>209550</xdr:rowOff>
    </xdr:to>
    <xdr:sp>
      <xdr:nvSpPr>
        <xdr:cNvPr id="10" name="Rectangle 16"/>
        <xdr:cNvSpPr>
          <a:spLocks/>
        </xdr:cNvSpPr>
      </xdr:nvSpPr>
      <xdr:spPr>
        <a:xfrm>
          <a:off x="5981700" y="8601075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44</xdr:row>
      <xdr:rowOff>76200</xdr:rowOff>
    </xdr:from>
    <xdr:to>
      <xdr:col>13</xdr:col>
      <xdr:colOff>219075</xdr:colOff>
      <xdr:row>44</xdr:row>
      <xdr:rowOff>200025</xdr:rowOff>
    </xdr:to>
    <xdr:sp>
      <xdr:nvSpPr>
        <xdr:cNvPr id="11" name="Rectangle 17"/>
        <xdr:cNvSpPr>
          <a:spLocks/>
        </xdr:cNvSpPr>
      </xdr:nvSpPr>
      <xdr:spPr>
        <a:xfrm>
          <a:off x="6010275" y="911542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47625</xdr:rowOff>
    </xdr:from>
    <xdr:to>
      <xdr:col>10</xdr:col>
      <xdr:colOff>85725</xdr:colOff>
      <xdr:row>45</xdr:row>
      <xdr:rowOff>123825</xdr:rowOff>
    </xdr:to>
    <xdr:sp>
      <xdr:nvSpPr>
        <xdr:cNvPr id="12" name="AutoShape 24"/>
        <xdr:cNvSpPr>
          <a:spLocks/>
        </xdr:cNvSpPr>
      </xdr:nvSpPr>
      <xdr:spPr>
        <a:xfrm>
          <a:off x="5238750" y="9344025"/>
          <a:ext cx="76200" cy="76200"/>
        </a:xfrm>
        <a:prstGeom prst="rightArrow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45</xdr:row>
      <xdr:rowOff>114300</xdr:rowOff>
    </xdr:from>
    <xdr:to>
      <xdr:col>8</xdr:col>
      <xdr:colOff>257175</xdr:colOff>
      <xdr:row>45</xdr:row>
      <xdr:rowOff>257175</xdr:rowOff>
    </xdr:to>
    <xdr:sp>
      <xdr:nvSpPr>
        <xdr:cNvPr id="13" name="Rectangle 25"/>
        <xdr:cNvSpPr>
          <a:spLocks/>
        </xdr:cNvSpPr>
      </xdr:nvSpPr>
      <xdr:spPr>
        <a:xfrm>
          <a:off x="4248150" y="9410700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45</xdr:row>
      <xdr:rowOff>104775</xdr:rowOff>
    </xdr:from>
    <xdr:to>
      <xdr:col>10</xdr:col>
      <xdr:colOff>238125</xdr:colOff>
      <xdr:row>45</xdr:row>
      <xdr:rowOff>247650</xdr:rowOff>
    </xdr:to>
    <xdr:sp>
      <xdr:nvSpPr>
        <xdr:cNvPr id="14" name="Rectangle 26"/>
        <xdr:cNvSpPr>
          <a:spLocks/>
        </xdr:cNvSpPr>
      </xdr:nvSpPr>
      <xdr:spPr>
        <a:xfrm>
          <a:off x="5334000" y="9401175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18</xdr:row>
      <xdr:rowOff>38100</xdr:rowOff>
    </xdr:from>
    <xdr:to>
      <xdr:col>15</xdr:col>
      <xdr:colOff>257175</xdr:colOff>
      <xdr:row>19</xdr:row>
      <xdr:rowOff>47625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6886575" y="35337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15</xdr:col>
      <xdr:colOff>447675</xdr:colOff>
      <xdr:row>18</xdr:row>
      <xdr:rowOff>47625</xdr:rowOff>
    </xdr:from>
    <xdr:to>
      <xdr:col>16</xdr:col>
      <xdr:colOff>19050</xdr:colOff>
      <xdr:row>19</xdr:row>
      <xdr:rowOff>47625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7400925" y="35433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6</xdr:col>
      <xdr:colOff>104775</xdr:colOff>
      <xdr:row>35</xdr:row>
      <xdr:rowOff>28575</xdr:rowOff>
    </xdr:from>
    <xdr:to>
      <xdr:col>6</xdr:col>
      <xdr:colOff>390525</xdr:colOff>
      <xdr:row>36</xdr:row>
      <xdr:rowOff>38100</xdr:rowOff>
    </xdr:to>
    <xdr:sp>
      <xdr:nvSpPr>
        <xdr:cNvPr id="17" name="Text Box 34"/>
        <xdr:cNvSpPr txBox="1">
          <a:spLocks noChangeArrowheads="1"/>
        </xdr:cNvSpPr>
      </xdr:nvSpPr>
      <xdr:spPr>
        <a:xfrm>
          <a:off x="3095625" y="71723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</a:t>
          </a:r>
        </a:p>
      </xdr:txBody>
    </xdr:sp>
    <xdr:clientData/>
  </xdr:twoCellAnchor>
  <xdr:twoCellAnchor>
    <xdr:from>
      <xdr:col>7</xdr:col>
      <xdr:colOff>38100</xdr:colOff>
      <xdr:row>35</xdr:row>
      <xdr:rowOff>38100</xdr:rowOff>
    </xdr:from>
    <xdr:to>
      <xdr:col>7</xdr:col>
      <xdr:colOff>304800</xdr:colOff>
      <xdr:row>37</xdr:row>
      <xdr:rowOff>0</xdr:rowOff>
    </xdr:to>
    <xdr:sp>
      <xdr:nvSpPr>
        <xdr:cNvPr id="18" name="Text Box 35"/>
        <xdr:cNvSpPr txBox="1">
          <a:spLocks noChangeArrowheads="1"/>
        </xdr:cNvSpPr>
      </xdr:nvSpPr>
      <xdr:spPr>
        <a:xfrm>
          <a:off x="3581400" y="7181850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10</xdr:col>
      <xdr:colOff>180975</xdr:colOff>
      <xdr:row>35</xdr:row>
      <xdr:rowOff>9525</xdr:rowOff>
    </xdr:from>
    <xdr:to>
      <xdr:col>12</xdr:col>
      <xdr:colOff>9525</xdr:colOff>
      <xdr:row>36</xdr:row>
      <xdr:rowOff>47625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5410200" y="7153275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9</xdr:col>
      <xdr:colOff>381000</xdr:colOff>
      <xdr:row>35</xdr:row>
      <xdr:rowOff>9525</xdr:rowOff>
    </xdr:from>
    <xdr:to>
      <xdr:col>10</xdr:col>
      <xdr:colOff>47625</xdr:colOff>
      <xdr:row>36</xdr:row>
      <xdr:rowOff>38100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4953000" y="7153275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3</xdr:col>
      <xdr:colOff>47625</xdr:colOff>
      <xdr:row>36</xdr:row>
      <xdr:rowOff>9525</xdr:rowOff>
    </xdr:from>
    <xdr:to>
      <xdr:col>4</xdr:col>
      <xdr:colOff>85725</xdr:colOff>
      <xdr:row>36</xdr:row>
      <xdr:rowOff>171450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2114550" y="73914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6</xdr:col>
      <xdr:colOff>104775</xdr:colOff>
      <xdr:row>33</xdr:row>
      <xdr:rowOff>28575</xdr:rowOff>
    </xdr:from>
    <xdr:to>
      <xdr:col>6</xdr:col>
      <xdr:colOff>352425</xdr:colOff>
      <xdr:row>34</xdr:row>
      <xdr:rowOff>47625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3095625" y="67151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6</xdr:col>
      <xdr:colOff>542925</xdr:colOff>
      <xdr:row>33</xdr:row>
      <xdr:rowOff>28575</xdr:rowOff>
    </xdr:from>
    <xdr:to>
      <xdr:col>7</xdr:col>
      <xdr:colOff>257175</xdr:colOff>
      <xdr:row>34</xdr:row>
      <xdr:rowOff>57150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3533775" y="67151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8</xdr:col>
      <xdr:colOff>238125</xdr:colOff>
      <xdr:row>70</xdr:row>
      <xdr:rowOff>114300</xdr:rowOff>
    </xdr:from>
    <xdr:to>
      <xdr:col>8</xdr:col>
      <xdr:colOff>371475</xdr:colOff>
      <xdr:row>70</xdr:row>
      <xdr:rowOff>114300</xdr:rowOff>
    </xdr:to>
    <xdr:sp>
      <xdr:nvSpPr>
        <xdr:cNvPr id="24" name="Line 42"/>
        <xdr:cNvSpPr>
          <a:spLocks/>
        </xdr:cNvSpPr>
      </xdr:nvSpPr>
      <xdr:spPr>
        <a:xfrm>
          <a:off x="4371975" y="14239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33</xdr:row>
      <xdr:rowOff>9525</xdr:rowOff>
    </xdr:from>
    <xdr:to>
      <xdr:col>0</xdr:col>
      <xdr:colOff>533400</xdr:colOff>
      <xdr:row>34</xdr:row>
      <xdr:rowOff>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76225" y="66960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1</xdr:col>
      <xdr:colOff>152400</xdr:colOff>
      <xdr:row>33</xdr:row>
      <xdr:rowOff>28575</xdr:rowOff>
    </xdr:from>
    <xdr:to>
      <xdr:col>1</xdr:col>
      <xdr:colOff>428625</xdr:colOff>
      <xdr:row>34</xdr:row>
      <xdr:rowOff>152400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714375" y="671512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2</xdr:col>
      <xdr:colOff>333375</xdr:colOff>
      <xdr:row>36</xdr:row>
      <xdr:rowOff>28575</xdr:rowOff>
    </xdr:from>
    <xdr:to>
      <xdr:col>2</xdr:col>
      <xdr:colOff>704850</xdr:colOff>
      <xdr:row>36</xdr:row>
      <xdr:rowOff>190500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1590675" y="74104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0</xdr:col>
      <xdr:colOff>523875</xdr:colOff>
      <xdr:row>33</xdr:row>
      <xdr:rowOff>28575</xdr:rowOff>
    </xdr:from>
    <xdr:to>
      <xdr:col>1</xdr:col>
      <xdr:colOff>114300</xdr:colOff>
      <xdr:row>33</xdr:row>
      <xdr:rowOff>161925</xdr:rowOff>
    </xdr:to>
    <xdr:sp>
      <xdr:nvSpPr>
        <xdr:cNvPr id="28" name="Text Box 57"/>
        <xdr:cNvSpPr txBox="1">
          <a:spLocks noChangeArrowheads="1"/>
        </xdr:cNvSpPr>
      </xdr:nvSpPr>
      <xdr:spPr>
        <a:xfrm>
          <a:off x="523875" y="6715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104775</xdr:colOff>
      <xdr:row>33</xdr:row>
      <xdr:rowOff>28575</xdr:rowOff>
    </xdr:from>
    <xdr:to>
      <xdr:col>0</xdr:col>
      <xdr:colOff>257175</xdr:colOff>
      <xdr:row>33</xdr:row>
      <xdr:rowOff>161925</xdr:rowOff>
    </xdr:to>
    <xdr:sp>
      <xdr:nvSpPr>
        <xdr:cNvPr id="29" name="Text Box 71"/>
        <xdr:cNvSpPr txBox="1">
          <a:spLocks noChangeArrowheads="1"/>
        </xdr:cNvSpPr>
      </xdr:nvSpPr>
      <xdr:spPr>
        <a:xfrm>
          <a:off x="104775" y="6715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180975</xdr:colOff>
      <xdr:row>32</xdr:row>
      <xdr:rowOff>219075</xdr:rowOff>
    </xdr:from>
    <xdr:to>
      <xdr:col>6</xdr:col>
      <xdr:colOff>104775</xdr:colOff>
      <xdr:row>33</xdr:row>
      <xdr:rowOff>152400</xdr:rowOff>
    </xdr:to>
    <xdr:sp>
      <xdr:nvSpPr>
        <xdr:cNvPr id="30" name="Text Box 72"/>
        <xdr:cNvSpPr txBox="1">
          <a:spLocks noChangeArrowheads="1"/>
        </xdr:cNvSpPr>
      </xdr:nvSpPr>
      <xdr:spPr>
        <a:xfrm>
          <a:off x="2914650" y="66770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352425</xdr:colOff>
      <xdr:row>32</xdr:row>
      <xdr:rowOff>219075</xdr:rowOff>
    </xdr:from>
    <xdr:to>
      <xdr:col>6</xdr:col>
      <xdr:colOff>533400</xdr:colOff>
      <xdr:row>33</xdr:row>
      <xdr:rowOff>152400</xdr:rowOff>
    </xdr:to>
    <xdr:sp>
      <xdr:nvSpPr>
        <xdr:cNvPr id="31" name="Text Box 73"/>
        <xdr:cNvSpPr txBox="1">
          <a:spLocks noChangeArrowheads="1"/>
        </xdr:cNvSpPr>
      </xdr:nvSpPr>
      <xdr:spPr>
        <a:xfrm>
          <a:off x="3343275" y="66770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180975</xdr:colOff>
      <xdr:row>35</xdr:row>
      <xdr:rowOff>9525</xdr:rowOff>
    </xdr:from>
    <xdr:to>
      <xdr:col>6</xdr:col>
      <xdr:colOff>85725</xdr:colOff>
      <xdr:row>35</xdr:row>
      <xdr:rowOff>180975</xdr:rowOff>
    </xdr:to>
    <xdr:sp>
      <xdr:nvSpPr>
        <xdr:cNvPr id="32" name="Text Box 74"/>
        <xdr:cNvSpPr txBox="1">
          <a:spLocks noChangeArrowheads="1"/>
        </xdr:cNvSpPr>
      </xdr:nvSpPr>
      <xdr:spPr>
        <a:xfrm>
          <a:off x="2914650" y="71532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371475</xdr:colOff>
      <xdr:row>35</xdr:row>
      <xdr:rowOff>9525</xdr:rowOff>
    </xdr:from>
    <xdr:to>
      <xdr:col>6</xdr:col>
      <xdr:colOff>542925</xdr:colOff>
      <xdr:row>35</xdr:row>
      <xdr:rowOff>180975</xdr:rowOff>
    </xdr:to>
    <xdr:sp>
      <xdr:nvSpPr>
        <xdr:cNvPr id="33" name="Text Box 75"/>
        <xdr:cNvSpPr txBox="1">
          <a:spLocks noChangeArrowheads="1"/>
        </xdr:cNvSpPr>
      </xdr:nvSpPr>
      <xdr:spPr>
        <a:xfrm>
          <a:off x="3362325" y="71532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14</xdr:col>
      <xdr:colOff>257175</xdr:colOff>
      <xdr:row>18</xdr:row>
      <xdr:rowOff>38100</xdr:rowOff>
    </xdr:from>
    <xdr:to>
      <xdr:col>14</xdr:col>
      <xdr:colOff>409575</xdr:colOff>
      <xdr:row>19</xdr:row>
      <xdr:rowOff>19050</xdr:rowOff>
    </xdr:to>
    <xdr:sp>
      <xdr:nvSpPr>
        <xdr:cNvPr id="34" name="Text Box 76"/>
        <xdr:cNvSpPr txBox="1">
          <a:spLocks noChangeArrowheads="1"/>
        </xdr:cNvSpPr>
      </xdr:nvSpPr>
      <xdr:spPr>
        <a:xfrm>
          <a:off x="6715125" y="353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15</xdr:col>
      <xdr:colOff>238125</xdr:colOff>
      <xdr:row>18</xdr:row>
      <xdr:rowOff>38100</xdr:rowOff>
    </xdr:from>
    <xdr:to>
      <xdr:col>15</xdr:col>
      <xdr:colOff>390525</xdr:colOff>
      <xdr:row>19</xdr:row>
      <xdr:rowOff>19050</xdr:rowOff>
    </xdr:to>
    <xdr:sp>
      <xdr:nvSpPr>
        <xdr:cNvPr id="35" name="Text Box 77"/>
        <xdr:cNvSpPr txBox="1">
          <a:spLocks noChangeArrowheads="1"/>
        </xdr:cNvSpPr>
      </xdr:nvSpPr>
      <xdr:spPr>
        <a:xfrm>
          <a:off x="7191375" y="353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180975</xdr:colOff>
      <xdr:row>35</xdr:row>
      <xdr:rowOff>28575</xdr:rowOff>
    </xdr:from>
    <xdr:to>
      <xdr:col>9</xdr:col>
      <xdr:colOff>342900</xdr:colOff>
      <xdr:row>35</xdr:row>
      <xdr:rowOff>190500</xdr:rowOff>
    </xdr:to>
    <xdr:sp>
      <xdr:nvSpPr>
        <xdr:cNvPr id="36" name="Text Box 78"/>
        <xdr:cNvSpPr txBox="1">
          <a:spLocks noChangeArrowheads="1"/>
        </xdr:cNvSpPr>
      </xdr:nvSpPr>
      <xdr:spPr>
        <a:xfrm>
          <a:off x="4752975" y="71723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638175</xdr:colOff>
      <xdr:row>35</xdr:row>
      <xdr:rowOff>28575</xdr:rowOff>
    </xdr:from>
    <xdr:to>
      <xdr:col>10</xdr:col>
      <xdr:colOff>123825</xdr:colOff>
      <xdr:row>35</xdr:row>
      <xdr:rowOff>180975</xdr:rowOff>
    </xdr:to>
    <xdr:sp>
      <xdr:nvSpPr>
        <xdr:cNvPr id="37" name="Text Box 79"/>
        <xdr:cNvSpPr txBox="1">
          <a:spLocks noChangeArrowheads="1"/>
        </xdr:cNvSpPr>
      </xdr:nvSpPr>
      <xdr:spPr>
        <a:xfrm>
          <a:off x="5210175" y="71723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152400</xdr:colOff>
      <xdr:row>36</xdr:row>
      <xdr:rowOff>28575</xdr:rowOff>
    </xdr:from>
    <xdr:to>
      <xdr:col>2</xdr:col>
      <xdr:colOff>304800</xdr:colOff>
      <xdr:row>36</xdr:row>
      <xdr:rowOff>161925</xdr:rowOff>
    </xdr:to>
    <xdr:sp>
      <xdr:nvSpPr>
        <xdr:cNvPr id="38" name="Text Box 80"/>
        <xdr:cNvSpPr txBox="1">
          <a:spLocks noChangeArrowheads="1"/>
        </xdr:cNvSpPr>
      </xdr:nvSpPr>
      <xdr:spPr>
        <a:xfrm>
          <a:off x="1409700" y="7410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695325</xdr:colOff>
      <xdr:row>36</xdr:row>
      <xdr:rowOff>28575</xdr:rowOff>
    </xdr:from>
    <xdr:to>
      <xdr:col>3</xdr:col>
      <xdr:colOff>38100</xdr:colOff>
      <xdr:row>36</xdr:row>
      <xdr:rowOff>161925</xdr:rowOff>
    </xdr:to>
    <xdr:sp>
      <xdr:nvSpPr>
        <xdr:cNvPr id="39" name="Text Box 81"/>
        <xdr:cNvSpPr txBox="1">
          <a:spLocks noChangeArrowheads="1"/>
        </xdr:cNvSpPr>
      </xdr:nvSpPr>
      <xdr:spPr>
        <a:xfrm>
          <a:off x="1952625" y="7410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36</xdr:row>
      <xdr:rowOff>161925</xdr:rowOff>
    </xdr:from>
    <xdr:to>
      <xdr:col>5</xdr:col>
      <xdr:colOff>180975</xdr:colOff>
      <xdr:row>36</xdr:row>
      <xdr:rowOff>161925</xdr:rowOff>
    </xdr:to>
    <xdr:sp>
      <xdr:nvSpPr>
        <xdr:cNvPr id="1" name="Line 2"/>
        <xdr:cNvSpPr>
          <a:spLocks/>
        </xdr:cNvSpPr>
      </xdr:nvSpPr>
      <xdr:spPr>
        <a:xfrm>
          <a:off x="3400425" y="8724900"/>
          <a:ext cx="175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25</xdr:row>
      <xdr:rowOff>9525</xdr:rowOff>
    </xdr:from>
    <xdr:to>
      <xdr:col>7</xdr:col>
      <xdr:colOff>419100</xdr:colOff>
      <xdr:row>27</xdr:row>
      <xdr:rowOff>0</xdr:rowOff>
    </xdr:to>
    <xdr:sp>
      <xdr:nvSpPr>
        <xdr:cNvPr id="2" name="Line 6"/>
        <xdr:cNvSpPr>
          <a:spLocks/>
        </xdr:cNvSpPr>
      </xdr:nvSpPr>
      <xdr:spPr>
        <a:xfrm>
          <a:off x="7191375" y="40862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27</xdr:row>
      <xdr:rowOff>0</xdr:rowOff>
    </xdr:to>
    <xdr:sp>
      <xdr:nvSpPr>
        <xdr:cNvPr id="3" name="Line 7"/>
        <xdr:cNvSpPr>
          <a:spLocks/>
        </xdr:cNvSpPr>
      </xdr:nvSpPr>
      <xdr:spPr>
        <a:xfrm>
          <a:off x="5857875" y="40862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61</xdr:row>
      <xdr:rowOff>0</xdr:rowOff>
    </xdr:from>
    <xdr:to>
      <xdr:col>8</xdr:col>
      <xdr:colOff>9525</xdr:colOff>
      <xdr:row>61</xdr:row>
      <xdr:rowOff>0</xdr:rowOff>
    </xdr:to>
    <xdr:sp>
      <xdr:nvSpPr>
        <xdr:cNvPr id="4" name="Line 10"/>
        <xdr:cNvSpPr>
          <a:spLocks/>
        </xdr:cNvSpPr>
      </xdr:nvSpPr>
      <xdr:spPr>
        <a:xfrm>
          <a:off x="7191375" y="14716125"/>
          <a:ext cx="504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63</xdr:row>
      <xdr:rowOff>0</xdr:rowOff>
    </xdr:from>
    <xdr:to>
      <xdr:col>8</xdr:col>
      <xdr:colOff>9525</xdr:colOff>
      <xdr:row>63</xdr:row>
      <xdr:rowOff>0</xdr:rowOff>
    </xdr:to>
    <xdr:sp>
      <xdr:nvSpPr>
        <xdr:cNvPr id="5" name="Line 12"/>
        <xdr:cNvSpPr>
          <a:spLocks/>
        </xdr:cNvSpPr>
      </xdr:nvSpPr>
      <xdr:spPr>
        <a:xfrm>
          <a:off x="7191375" y="15382875"/>
          <a:ext cx="504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" name="Line 13"/>
        <xdr:cNvSpPr>
          <a:spLocks/>
        </xdr:cNvSpPr>
      </xdr:nvSpPr>
      <xdr:spPr>
        <a:xfrm>
          <a:off x="7191375" y="14992350"/>
          <a:ext cx="495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266700</xdr:rowOff>
    </xdr:from>
    <xdr:to>
      <xdr:col>2</xdr:col>
      <xdr:colOff>552450</xdr:colOff>
      <xdr:row>29</xdr:row>
      <xdr:rowOff>0</xdr:rowOff>
    </xdr:to>
    <xdr:sp>
      <xdr:nvSpPr>
        <xdr:cNvPr id="7" name="Text 33"/>
        <xdr:cNvSpPr txBox="1">
          <a:spLocks noChangeArrowheads="1"/>
        </xdr:cNvSpPr>
      </xdr:nvSpPr>
      <xdr:spPr>
        <a:xfrm>
          <a:off x="3352800" y="5476875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Mnths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76200</xdr:colOff>
      <xdr:row>28</xdr:row>
      <xdr:rowOff>85725</xdr:rowOff>
    </xdr:from>
    <xdr:to>
      <xdr:col>5</xdr:col>
      <xdr:colOff>866775</xdr:colOff>
      <xdr:row>28</xdr:row>
      <xdr:rowOff>419100</xdr:rowOff>
    </xdr:to>
    <xdr:sp>
      <xdr:nvSpPr>
        <xdr:cNvPr id="8" name="Text 37"/>
        <xdr:cNvSpPr txBox="1">
          <a:spLocks noChangeArrowheads="1"/>
        </xdr:cNvSpPr>
      </xdr:nvSpPr>
      <xdr:spPr>
        <a:xfrm>
          <a:off x="5048250" y="5295900"/>
          <a:ext cx="7905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INST. BASE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SALARY</a:t>
          </a:r>
        </a:p>
      </xdr:txBody>
    </xdr:sp>
    <xdr:clientData/>
  </xdr:twoCellAnchor>
  <xdr:twoCellAnchor>
    <xdr:from>
      <xdr:col>3</xdr:col>
      <xdr:colOff>419100</xdr:colOff>
      <xdr:row>63</xdr:row>
      <xdr:rowOff>142875</xdr:rowOff>
    </xdr:from>
    <xdr:to>
      <xdr:col>4</xdr:col>
      <xdr:colOff>219075</xdr:colOff>
      <xdr:row>63</xdr:row>
      <xdr:rowOff>142875</xdr:rowOff>
    </xdr:to>
    <xdr:sp>
      <xdr:nvSpPr>
        <xdr:cNvPr id="9" name="Line 20"/>
        <xdr:cNvSpPr>
          <a:spLocks/>
        </xdr:cNvSpPr>
      </xdr:nvSpPr>
      <xdr:spPr>
        <a:xfrm>
          <a:off x="4286250" y="15525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47625</xdr:rowOff>
    </xdr:from>
    <xdr:to>
      <xdr:col>7</xdr:col>
      <xdr:colOff>619125</xdr:colOff>
      <xdr:row>9</xdr:row>
      <xdr:rowOff>142875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42875" y="47625"/>
          <a:ext cx="7248525" cy="1628775"/>
        </a:xfrm>
        <a:prstGeom prst="rect">
          <a:avLst/>
        </a:prstGeom>
        <a:solidFill>
          <a:srgbClr val="FFFF99"/>
        </a:solidFill>
        <a:ln w="31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                                      </a:t>
          </a:r>
          <a:r>
            <a:rPr lang="en-US" cap="none" sz="1000" b="1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Instructions for Non-Modular Grants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- If you are using other than a 69.5% indirect cost rate and/or including subcontracts/consortium/contractual costs, go to the "NonModularWorksheet" for additional instructions on calculating your budget.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Percent effort is the actual amount of time that will be spent on the project. Someone working 50% effort on a project with a budget period of 1 year would record 6 months in the calendar month column. Similarly, someone working quarter time (25% effort), would record 3 months in the calendar month column.  In summary, mulitply 12 times the percent effort (i.e. 12x50%=6 months.)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Delete all text items in red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that are not necessary for your application as applicable, especially all items entitled "description" and "0"!!</a:t>
          </a:r>
        </a:p>
      </xdr:txBody>
    </xdr:sp>
    <xdr:clientData/>
  </xdr:twoCellAnchor>
  <xdr:twoCellAnchor>
    <xdr:from>
      <xdr:col>0</xdr:col>
      <xdr:colOff>161925</xdr:colOff>
      <xdr:row>12</xdr:row>
      <xdr:rowOff>114300</xdr:rowOff>
    </xdr:from>
    <xdr:to>
      <xdr:col>7</xdr:col>
      <xdr:colOff>638175</xdr:colOff>
      <xdr:row>22</xdr:row>
      <xdr:rowOff>38100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61925" y="2057400"/>
          <a:ext cx="7248525" cy="1504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                               </a:t>
          </a:r>
          <a:r>
            <a:rPr lang="en-US" cap="none" sz="1000" b="1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Need another budget page for additional personnel?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-  Go to the end of this workbook and add salaries to the budget page sheet "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InitialBudget (2)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."  The salaries are automatically linked to the budget page below.  </a:t>
          </a:r>
          <a:r>
            <a:rPr lang="en-US" cap="none" sz="1000" b="1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Do not insert additional personnel lines to this budget sheet.  If you do so, the automatic calculation features will NOT function.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-  Add footnote to "Personnel Subtotals" on this budget page stating, "This amount includes personnel subtotals from following budget page."</a:t>
          </a:r>
        </a:p>
      </xdr:txBody>
    </xdr:sp>
    <xdr:clientData/>
  </xdr:twoCellAnchor>
  <xdr:twoCellAnchor>
    <xdr:from>
      <xdr:col>6</xdr:col>
      <xdr:colOff>695325</xdr:colOff>
      <xdr:row>0</xdr:row>
      <xdr:rowOff>0</xdr:rowOff>
    </xdr:from>
    <xdr:to>
      <xdr:col>7</xdr:col>
      <xdr:colOff>609600</xdr:colOff>
      <xdr:row>0</xdr:row>
      <xdr:rowOff>9525</xdr:rowOff>
    </xdr:to>
    <xdr:sp>
      <xdr:nvSpPr>
        <xdr:cNvPr id="12" name="Rectangle 25"/>
        <xdr:cNvSpPr>
          <a:spLocks/>
        </xdr:cNvSpPr>
      </xdr:nvSpPr>
      <xdr:spPr>
        <a:xfrm>
          <a:off x="6553200" y="0"/>
          <a:ext cx="828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257175</xdr:rowOff>
    </xdr:from>
    <xdr:to>
      <xdr:col>3</xdr:col>
      <xdr:colOff>495300</xdr:colOff>
      <xdr:row>29</xdr:row>
      <xdr:rowOff>0</xdr:rowOff>
    </xdr:to>
    <xdr:sp>
      <xdr:nvSpPr>
        <xdr:cNvPr id="13" name="Text 33"/>
        <xdr:cNvSpPr txBox="1">
          <a:spLocks noChangeArrowheads="1"/>
        </xdr:cNvSpPr>
      </xdr:nvSpPr>
      <xdr:spPr>
        <a:xfrm>
          <a:off x="3876675" y="5467350"/>
          <a:ext cx="4857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Mnths.</a:t>
          </a:r>
        </a:p>
      </xdr:txBody>
    </xdr:sp>
    <xdr:clientData/>
  </xdr:twoCellAnchor>
  <xdr:twoCellAnchor>
    <xdr:from>
      <xdr:col>4</xdr:col>
      <xdr:colOff>47625</xdr:colOff>
      <xdr:row>28</xdr:row>
      <xdr:rowOff>257175</xdr:rowOff>
    </xdr:from>
    <xdr:to>
      <xdr:col>5</xdr:col>
      <xdr:colOff>0</xdr:colOff>
      <xdr:row>28</xdr:row>
      <xdr:rowOff>409575</xdr:rowOff>
    </xdr:to>
    <xdr:sp>
      <xdr:nvSpPr>
        <xdr:cNvPr id="14" name="Text 33"/>
        <xdr:cNvSpPr txBox="1">
          <a:spLocks noChangeArrowheads="1"/>
        </xdr:cNvSpPr>
      </xdr:nvSpPr>
      <xdr:spPr>
        <a:xfrm>
          <a:off x="4467225" y="54673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Mnths.</a:t>
          </a:r>
        </a:p>
      </xdr:txBody>
    </xdr:sp>
    <xdr:clientData/>
  </xdr:twoCellAnchor>
  <xdr:twoCellAnchor>
    <xdr:from>
      <xdr:col>2</xdr:col>
      <xdr:colOff>76200</xdr:colOff>
      <xdr:row>28</xdr:row>
      <xdr:rowOff>85725</xdr:rowOff>
    </xdr:from>
    <xdr:to>
      <xdr:col>2</xdr:col>
      <xdr:colOff>504825</xdr:colOff>
      <xdr:row>28</xdr:row>
      <xdr:rowOff>257175</xdr:rowOff>
    </xdr:to>
    <xdr:sp>
      <xdr:nvSpPr>
        <xdr:cNvPr id="15" name="Text 13"/>
        <xdr:cNvSpPr txBox="1">
          <a:spLocks noChangeArrowheads="1"/>
        </xdr:cNvSpPr>
      </xdr:nvSpPr>
      <xdr:spPr>
        <a:xfrm>
          <a:off x="3390900" y="5295900"/>
          <a:ext cx="428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Cal.</a:t>
          </a:r>
        </a:p>
      </xdr:txBody>
    </xdr:sp>
    <xdr:clientData/>
  </xdr:twoCellAnchor>
  <xdr:twoCellAnchor>
    <xdr:from>
      <xdr:col>3</xdr:col>
      <xdr:colOff>38100</xdr:colOff>
      <xdr:row>28</xdr:row>
      <xdr:rowOff>85725</xdr:rowOff>
    </xdr:from>
    <xdr:to>
      <xdr:col>3</xdr:col>
      <xdr:colOff>495300</xdr:colOff>
      <xdr:row>28</xdr:row>
      <xdr:rowOff>257175</xdr:rowOff>
    </xdr:to>
    <xdr:sp>
      <xdr:nvSpPr>
        <xdr:cNvPr id="16" name="Text 13"/>
        <xdr:cNvSpPr txBox="1">
          <a:spLocks noChangeArrowheads="1"/>
        </xdr:cNvSpPr>
      </xdr:nvSpPr>
      <xdr:spPr>
        <a:xfrm>
          <a:off x="3905250" y="529590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Acad.</a:t>
          </a:r>
        </a:p>
      </xdr:txBody>
    </xdr:sp>
    <xdr:clientData/>
  </xdr:twoCellAnchor>
  <xdr:twoCellAnchor>
    <xdr:from>
      <xdr:col>4</xdr:col>
      <xdr:colOff>28575</xdr:colOff>
      <xdr:row>28</xdr:row>
      <xdr:rowOff>76200</xdr:rowOff>
    </xdr:from>
    <xdr:to>
      <xdr:col>5</xdr:col>
      <xdr:colOff>0</xdr:colOff>
      <xdr:row>28</xdr:row>
      <xdr:rowOff>238125</xdr:rowOff>
    </xdr:to>
    <xdr:sp>
      <xdr:nvSpPr>
        <xdr:cNvPr id="17" name="Text 13"/>
        <xdr:cNvSpPr txBox="1">
          <a:spLocks noChangeArrowheads="1"/>
        </xdr:cNvSpPr>
      </xdr:nvSpPr>
      <xdr:spPr>
        <a:xfrm>
          <a:off x="4448175" y="5286375"/>
          <a:ext cx="523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371475</xdr:colOff>
      <xdr:row>177</xdr:row>
      <xdr:rowOff>152400</xdr:rowOff>
    </xdr:from>
    <xdr:to>
      <xdr:col>17</xdr:col>
      <xdr:colOff>723900</xdr:colOff>
      <xdr:row>177</xdr:row>
      <xdr:rowOff>152400</xdr:rowOff>
    </xdr:to>
    <xdr:sp>
      <xdr:nvSpPr>
        <xdr:cNvPr id="18" name="Line 35"/>
        <xdr:cNvSpPr>
          <a:spLocks/>
        </xdr:cNvSpPr>
      </xdr:nvSpPr>
      <xdr:spPr>
        <a:xfrm>
          <a:off x="14573250" y="33870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106</xdr:row>
      <xdr:rowOff>28575</xdr:rowOff>
    </xdr:from>
    <xdr:to>
      <xdr:col>22</xdr:col>
      <xdr:colOff>333375</xdr:colOff>
      <xdr:row>110</xdr:row>
      <xdr:rowOff>38100</xdr:rowOff>
    </xdr:to>
    <xdr:sp>
      <xdr:nvSpPr>
        <xdr:cNvPr id="19" name="Line 38"/>
        <xdr:cNvSpPr>
          <a:spLocks/>
        </xdr:cNvSpPr>
      </xdr:nvSpPr>
      <xdr:spPr>
        <a:xfrm>
          <a:off x="18345150" y="22250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59</xdr:row>
      <xdr:rowOff>0</xdr:rowOff>
    </xdr:from>
    <xdr:to>
      <xdr:col>7</xdr:col>
      <xdr:colOff>723900</xdr:colOff>
      <xdr:row>59</xdr:row>
      <xdr:rowOff>266700</xdr:rowOff>
    </xdr:to>
    <xdr:sp>
      <xdr:nvSpPr>
        <xdr:cNvPr id="20" name="AutoShape 40"/>
        <xdr:cNvSpPr>
          <a:spLocks/>
        </xdr:cNvSpPr>
      </xdr:nvSpPr>
      <xdr:spPr>
        <a:xfrm>
          <a:off x="7496175" y="14049375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638175</xdr:colOff>
      <xdr:row>172</xdr:row>
      <xdr:rowOff>114300</xdr:rowOff>
    </xdr:from>
    <xdr:to>
      <xdr:col>22</xdr:col>
      <xdr:colOff>638175</xdr:colOff>
      <xdr:row>174</xdr:row>
      <xdr:rowOff>66675</xdr:rowOff>
    </xdr:to>
    <xdr:sp>
      <xdr:nvSpPr>
        <xdr:cNvPr id="21" name="AutoShape 42"/>
        <xdr:cNvSpPr>
          <a:spLocks/>
        </xdr:cNvSpPr>
      </xdr:nvSpPr>
      <xdr:spPr>
        <a:xfrm>
          <a:off x="18649950" y="330231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61</xdr:row>
      <xdr:rowOff>0</xdr:rowOff>
    </xdr:from>
    <xdr:to>
      <xdr:col>7</xdr:col>
      <xdr:colOff>723900</xdr:colOff>
      <xdr:row>61</xdr:row>
      <xdr:rowOff>257175</xdr:rowOff>
    </xdr:to>
    <xdr:sp>
      <xdr:nvSpPr>
        <xdr:cNvPr id="22" name="Line 43"/>
        <xdr:cNvSpPr>
          <a:spLocks/>
        </xdr:cNvSpPr>
      </xdr:nvSpPr>
      <xdr:spPr>
        <a:xfrm>
          <a:off x="7496175" y="14716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60</xdr:row>
      <xdr:rowOff>0</xdr:rowOff>
    </xdr:from>
    <xdr:to>
      <xdr:col>8</xdr:col>
      <xdr:colOff>1019175</xdr:colOff>
      <xdr:row>60</xdr:row>
      <xdr:rowOff>381000</xdr:rowOff>
    </xdr:to>
    <xdr:sp>
      <xdr:nvSpPr>
        <xdr:cNvPr id="23" name="Rectangle 46"/>
        <xdr:cNvSpPr>
          <a:spLocks/>
        </xdr:cNvSpPr>
      </xdr:nvSpPr>
      <xdr:spPr>
        <a:xfrm>
          <a:off x="7496175" y="14325600"/>
          <a:ext cx="1209675" cy="3810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62</xdr:row>
      <xdr:rowOff>0</xdr:rowOff>
    </xdr:from>
    <xdr:to>
      <xdr:col>8</xdr:col>
      <xdr:colOff>1019175</xdr:colOff>
      <xdr:row>62</xdr:row>
      <xdr:rowOff>381000</xdr:rowOff>
    </xdr:to>
    <xdr:sp>
      <xdr:nvSpPr>
        <xdr:cNvPr id="24" name="Rectangle 47"/>
        <xdr:cNvSpPr>
          <a:spLocks/>
        </xdr:cNvSpPr>
      </xdr:nvSpPr>
      <xdr:spPr>
        <a:xfrm>
          <a:off x="7496175" y="14992350"/>
          <a:ext cx="1209675" cy="3810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0</xdr:rowOff>
    </xdr:from>
    <xdr:to>
      <xdr:col>1</xdr:col>
      <xdr:colOff>333375</xdr:colOff>
      <xdr:row>22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61925" y="63341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all Years:
</a:t>
          </a:r>
          <a:r>
            <a:rPr lang="en-US" cap="none" sz="7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For All Years:</a:t>
          </a:r>
        </a:p>
      </xdr:txBody>
    </xdr:sp>
    <xdr:clientData/>
  </xdr:twoCellAnchor>
  <xdr:twoCellAnchor>
    <xdr:from>
      <xdr:col>1</xdr:col>
      <xdr:colOff>85725</xdr:colOff>
      <xdr:row>22</xdr:row>
      <xdr:rowOff>0</xdr:rowOff>
    </xdr:from>
    <xdr:to>
      <xdr:col>6</xdr:col>
      <xdr:colOff>933450</xdr:colOff>
      <xdr:row>22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952500" y="6334125"/>
          <a:ext cx="583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Explain and justify purchase of major equipment, unusual supplies requests, patient care costs, alterations and
</a:t>
          </a:r>
        </a:p>
      </xdr:txBody>
    </xdr:sp>
    <xdr:clientData/>
  </xdr:twoCellAnchor>
  <xdr:twoCellAnchor>
    <xdr:from>
      <xdr:col>0</xdr:col>
      <xdr:colOff>142875</xdr:colOff>
      <xdr:row>22</xdr:row>
      <xdr:rowOff>0</xdr:rowOff>
    </xdr:from>
    <xdr:to>
      <xdr:col>2</xdr:col>
      <xdr:colOff>142875</xdr:colOff>
      <xdr:row>22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42875" y="6334125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</a:rPr>
            <a:t>From Budget for Entire Period:</a:t>
          </a:r>
        </a:p>
      </xdr:txBody>
    </xdr:sp>
    <xdr:clientData/>
  </xdr:twoCellAnchor>
  <xdr:twoCellAnchor>
    <xdr:from>
      <xdr:col>1</xdr:col>
      <xdr:colOff>771525</xdr:colOff>
      <xdr:row>22</xdr:row>
      <xdr:rowOff>0</xdr:rowOff>
    </xdr:from>
    <xdr:to>
      <xdr:col>6</xdr:col>
      <xdr:colOff>962025</xdr:colOff>
      <xdr:row>22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638300" y="633412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Identify with an asterisk (*) on this page and justify any significant increase or decrease in any category
</a:t>
          </a:r>
        </a:p>
      </xdr:txBody>
    </xdr:sp>
    <xdr:clientData/>
  </xdr:twoCellAnchor>
  <xdr:twoCellAnchor>
    <xdr:from>
      <xdr:col>0</xdr:col>
      <xdr:colOff>38100</xdr:colOff>
      <xdr:row>7</xdr:row>
      <xdr:rowOff>123825</xdr:rowOff>
    </xdr:from>
    <xdr:to>
      <xdr:col>2</xdr:col>
      <xdr:colOff>0</xdr:colOff>
      <xdr:row>9</xdr:row>
      <xdr:rowOff>0</xdr:rowOff>
    </xdr:to>
    <xdr:sp>
      <xdr:nvSpPr>
        <xdr:cNvPr id="5" name="Text 24"/>
        <xdr:cNvSpPr txBox="1">
          <a:spLocks noChangeArrowheads="1"/>
        </xdr:cNvSpPr>
      </xdr:nvSpPr>
      <xdr:spPr>
        <a:xfrm>
          <a:off x="38100" y="1514475"/>
          <a:ext cx="16287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benefits.  Applicant organization only.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>
      <xdr:nvSpPr>
        <xdr:cNvPr id="6" name="Line 10"/>
        <xdr:cNvSpPr>
          <a:spLocks/>
        </xdr:cNvSpPr>
      </xdr:nvSpPr>
      <xdr:spPr>
        <a:xfrm>
          <a:off x="5857875" y="5972175"/>
          <a:ext cx="0" cy="3619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190500</xdr:rowOff>
    </xdr:from>
    <xdr:to>
      <xdr:col>4</xdr:col>
      <xdr:colOff>285750</xdr:colOff>
      <xdr:row>33</xdr:row>
      <xdr:rowOff>190500</xdr:rowOff>
    </xdr:to>
    <xdr:sp>
      <xdr:nvSpPr>
        <xdr:cNvPr id="7" name="Line 12"/>
        <xdr:cNvSpPr>
          <a:spLocks/>
        </xdr:cNvSpPr>
      </xdr:nvSpPr>
      <xdr:spPr>
        <a:xfrm>
          <a:off x="3771900" y="9401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28575</xdr:rowOff>
    </xdr:from>
    <xdr:to>
      <xdr:col>7</xdr:col>
      <xdr:colOff>28575</xdr:colOff>
      <xdr:row>32</xdr:row>
      <xdr:rowOff>685800</xdr:rowOff>
    </xdr:to>
    <xdr:sp>
      <xdr:nvSpPr>
        <xdr:cNvPr id="8" name="Text 31"/>
        <xdr:cNvSpPr txBox="1">
          <a:spLocks noChangeArrowheads="1"/>
        </xdr:cNvSpPr>
      </xdr:nvSpPr>
      <xdr:spPr>
        <a:xfrm>
          <a:off x="76200" y="6362700"/>
          <a:ext cx="6858000" cy="2771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JUSTIFICATION.  Follow the budget justification instructions exactly.  Use continuation pages as needed.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9525</xdr:colOff>
      <xdr:row>5</xdr:row>
      <xdr:rowOff>38100</xdr:rowOff>
    </xdr:from>
    <xdr:to>
      <xdr:col>2</xdr:col>
      <xdr:colOff>981075</xdr:colOff>
      <xdr:row>6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676400" y="952500"/>
          <a:ext cx="9715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INITIAL BUDGET PERIOD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9525</xdr:rowOff>
    </xdr:from>
    <xdr:to>
      <xdr:col>0</xdr:col>
      <xdr:colOff>228600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6675" y="1000125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9525</xdr:rowOff>
    </xdr:from>
    <xdr:to>
      <xdr:col>0</xdr:col>
      <xdr:colOff>228600</xdr:colOff>
      <xdr:row>9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66675" y="1485900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123825</xdr:rowOff>
    </xdr:from>
    <xdr:to>
      <xdr:col>0</xdr:col>
      <xdr:colOff>228600</xdr:colOff>
      <xdr:row>12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66675" y="2000250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9525</xdr:rowOff>
    </xdr:from>
    <xdr:to>
      <xdr:col>0</xdr:col>
      <xdr:colOff>228600</xdr:colOff>
      <xdr:row>13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66675" y="2371725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104775</xdr:rowOff>
    </xdr:from>
    <xdr:to>
      <xdr:col>0</xdr:col>
      <xdr:colOff>228600</xdr:colOff>
      <xdr:row>16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66675" y="3133725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66900" y="5524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0</xdr:rowOff>
    </xdr:from>
    <xdr:to>
      <xdr:col>0</xdr:col>
      <xdr:colOff>228600</xdr:colOff>
      <xdr:row>4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66675" y="685800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18</xdr:row>
      <xdr:rowOff>38100</xdr:rowOff>
    </xdr:from>
    <xdr:to>
      <xdr:col>4</xdr:col>
      <xdr:colOff>352425</xdr:colOff>
      <xdr:row>18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2838450" y="3438525"/>
          <a:ext cx="1333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38100</xdr:rowOff>
    </xdr:from>
    <xdr:to>
      <xdr:col>5</xdr:col>
      <xdr:colOff>266700</xdr:colOff>
      <xdr:row>19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3609975" y="343852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19</xdr:row>
      <xdr:rowOff>28575</xdr:rowOff>
    </xdr:from>
    <xdr:to>
      <xdr:col>6</xdr:col>
      <xdr:colOff>0</xdr:colOff>
      <xdr:row>19</xdr:row>
      <xdr:rowOff>152400</xdr:rowOff>
    </xdr:to>
    <xdr:sp>
      <xdr:nvSpPr>
        <xdr:cNvPr id="10" name="Rectangle 12"/>
        <xdr:cNvSpPr>
          <a:spLocks/>
        </xdr:cNvSpPr>
      </xdr:nvSpPr>
      <xdr:spPr>
        <a:xfrm>
          <a:off x="4048125" y="3609975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8</xdr:col>
      <xdr:colOff>123825</xdr:colOff>
      <xdr:row>19</xdr:row>
      <xdr:rowOff>133350</xdr:rowOff>
    </xdr:to>
    <xdr:sp>
      <xdr:nvSpPr>
        <xdr:cNvPr id="11" name="Rectangle 13"/>
        <xdr:cNvSpPr>
          <a:spLocks/>
        </xdr:cNvSpPr>
      </xdr:nvSpPr>
      <xdr:spPr>
        <a:xfrm>
          <a:off x="5334000" y="3590925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9525</xdr:rowOff>
    </xdr:from>
    <xdr:to>
      <xdr:col>0</xdr:col>
      <xdr:colOff>228600</xdr:colOff>
      <xdr:row>30</xdr:row>
      <xdr:rowOff>171450</xdr:rowOff>
    </xdr:to>
    <xdr:sp>
      <xdr:nvSpPr>
        <xdr:cNvPr id="12" name="Rectangle 14"/>
        <xdr:cNvSpPr>
          <a:spLocks/>
        </xdr:cNvSpPr>
      </xdr:nvSpPr>
      <xdr:spPr>
        <a:xfrm>
          <a:off x="66675" y="5753100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9525</xdr:rowOff>
    </xdr:from>
    <xdr:to>
      <xdr:col>6</xdr:col>
      <xdr:colOff>238125</xdr:colOff>
      <xdr:row>30</xdr:row>
      <xdr:rowOff>171450</xdr:rowOff>
    </xdr:to>
    <xdr:sp>
      <xdr:nvSpPr>
        <xdr:cNvPr id="13" name="Rectangle 15"/>
        <xdr:cNvSpPr>
          <a:spLocks/>
        </xdr:cNvSpPr>
      </xdr:nvSpPr>
      <xdr:spPr>
        <a:xfrm>
          <a:off x="4248150" y="575310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9525</xdr:rowOff>
    </xdr:from>
    <xdr:to>
      <xdr:col>0</xdr:col>
      <xdr:colOff>228600</xdr:colOff>
      <xdr:row>32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66675" y="60388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9525</xdr:rowOff>
    </xdr:from>
    <xdr:to>
      <xdr:col>0</xdr:col>
      <xdr:colOff>228600</xdr:colOff>
      <xdr:row>34</xdr:row>
      <xdr:rowOff>152400</xdr:rowOff>
    </xdr:to>
    <xdr:sp>
      <xdr:nvSpPr>
        <xdr:cNvPr id="15" name="Rectangle 17"/>
        <xdr:cNvSpPr>
          <a:spLocks/>
        </xdr:cNvSpPr>
      </xdr:nvSpPr>
      <xdr:spPr>
        <a:xfrm>
          <a:off x="66675" y="62865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47</xdr:row>
      <xdr:rowOff>19050</xdr:rowOff>
    </xdr:from>
    <xdr:to>
      <xdr:col>1</xdr:col>
      <xdr:colOff>0</xdr:colOff>
      <xdr:row>47</xdr:row>
      <xdr:rowOff>190500</xdr:rowOff>
    </xdr:to>
    <xdr:sp>
      <xdr:nvSpPr>
        <xdr:cNvPr id="16" name="Rectangle 18"/>
        <xdr:cNvSpPr>
          <a:spLocks/>
        </xdr:cNvSpPr>
      </xdr:nvSpPr>
      <xdr:spPr>
        <a:xfrm>
          <a:off x="76200" y="8562975"/>
          <a:ext cx="1619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47</xdr:row>
      <xdr:rowOff>28575</xdr:rowOff>
    </xdr:from>
    <xdr:to>
      <xdr:col>4</xdr:col>
      <xdr:colOff>0</xdr:colOff>
      <xdr:row>47</xdr:row>
      <xdr:rowOff>200025</xdr:rowOff>
    </xdr:to>
    <xdr:sp>
      <xdr:nvSpPr>
        <xdr:cNvPr id="17" name="Rectangle 19"/>
        <xdr:cNvSpPr>
          <a:spLocks/>
        </xdr:cNvSpPr>
      </xdr:nvSpPr>
      <xdr:spPr>
        <a:xfrm>
          <a:off x="2457450" y="8572500"/>
          <a:ext cx="1619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47</xdr:row>
      <xdr:rowOff>28575</xdr:rowOff>
    </xdr:from>
    <xdr:to>
      <xdr:col>8</xdr:col>
      <xdr:colOff>190500</xdr:colOff>
      <xdr:row>47</xdr:row>
      <xdr:rowOff>209550</xdr:rowOff>
    </xdr:to>
    <xdr:sp>
      <xdr:nvSpPr>
        <xdr:cNvPr id="18" name="Rectangle 20"/>
        <xdr:cNvSpPr>
          <a:spLocks/>
        </xdr:cNvSpPr>
      </xdr:nvSpPr>
      <xdr:spPr>
        <a:xfrm>
          <a:off x="5429250" y="8572500"/>
          <a:ext cx="857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11</xdr:col>
      <xdr:colOff>962025</xdr:colOff>
      <xdr:row>29</xdr:row>
      <xdr:rowOff>0</xdr:rowOff>
    </xdr:to>
    <xdr:sp>
      <xdr:nvSpPr>
        <xdr:cNvPr id="19" name="Text 281"/>
        <xdr:cNvSpPr txBox="1">
          <a:spLocks noChangeArrowheads="1"/>
        </xdr:cNvSpPr>
      </xdr:nvSpPr>
      <xdr:spPr>
        <a:xfrm>
          <a:off x="0" y="5038725"/>
          <a:ext cx="73914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signing the application Face Page, the authorized organizational representative agrees to comply with the policies, assurances and/or certifications listed in the application instructions when applicable.  Descriptions of individual assurances/certifications are provided in Part I, 4.1 under item 14.  If unable to certify compliance, where applicable, provide an explanation and place it after this page.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54</xdr:row>
      <xdr:rowOff>152400</xdr:rowOff>
    </xdr:from>
    <xdr:to>
      <xdr:col>5</xdr:col>
      <xdr:colOff>428625</xdr:colOff>
      <xdr:row>54</xdr:row>
      <xdr:rowOff>152400</xdr:rowOff>
    </xdr:to>
    <xdr:sp>
      <xdr:nvSpPr>
        <xdr:cNvPr id="20" name="Line 23"/>
        <xdr:cNvSpPr>
          <a:spLocks/>
        </xdr:cNvSpPr>
      </xdr:nvSpPr>
      <xdr:spPr>
        <a:xfrm>
          <a:off x="3505200" y="10677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48</xdr:row>
      <xdr:rowOff>0</xdr:rowOff>
    </xdr:from>
    <xdr:to>
      <xdr:col>1</xdr:col>
      <xdr:colOff>0</xdr:colOff>
      <xdr:row>48</xdr:row>
      <xdr:rowOff>161925</xdr:rowOff>
    </xdr:to>
    <xdr:sp>
      <xdr:nvSpPr>
        <xdr:cNvPr id="21" name="Rectangle 24"/>
        <xdr:cNvSpPr>
          <a:spLocks/>
        </xdr:cNvSpPr>
      </xdr:nvSpPr>
      <xdr:spPr>
        <a:xfrm>
          <a:off x="76200" y="8772525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666750</xdr:colOff>
      <xdr:row>0</xdr:row>
      <xdr:rowOff>0</xdr:rowOff>
    </xdr:to>
    <xdr:sp>
      <xdr:nvSpPr>
        <xdr:cNvPr id="22" name="Rectangle 25"/>
        <xdr:cNvSpPr>
          <a:spLocks/>
        </xdr:cNvSpPr>
      </xdr:nvSpPr>
      <xdr:spPr>
        <a:xfrm>
          <a:off x="5514975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666750</xdr:colOff>
      <xdr:row>0</xdr:row>
      <xdr:rowOff>0</xdr:rowOff>
    </xdr:to>
    <xdr:sp>
      <xdr:nvSpPr>
        <xdr:cNvPr id="23" name="Rectangle 26"/>
        <xdr:cNvSpPr>
          <a:spLocks/>
        </xdr:cNvSpPr>
      </xdr:nvSpPr>
      <xdr:spPr>
        <a:xfrm>
          <a:off x="5514975" y="0"/>
          <a:ext cx="6667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4" name="Rectangle 27"/>
        <xdr:cNvSpPr>
          <a:spLocks/>
        </xdr:cNvSpPr>
      </xdr:nvSpPr>
      <xdr:spPr>
        <a:xfrm>
          <a:off x="180975" y="0"/>
          <a:ext cx="7620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54</xdr:row>
      <xdr:rowOff>66675</xdr:rowOff>
    </xdr:from>
    <xdr:to>
      <xdr:col>11</xdr:col>
      <xdr:colOff>962025</xdr:colOff>
      <xdr:row>54</xdr:row>
      <xdr:rowOff>104775</xdr:rowOff>
    </xdr:to>
    <xdr:sp>
      <xdr:nvSpPr>
        <xdr:cNvPr id="25" name="Rectangle 35"/>
        <xdr:cNvSpPr>
          <a:spLocks/>
        </xdr:cNvSpPr>
      </xdr:nvSpPr>
      <xdr:spPr>
        <a:xfrm flipH="1">
          <a:off x="7391400" y="10591800"/>
          <a:ext cx="0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60</xdr:row>
      <xdr:rowOff>114300</xdr:rowOff>
    </xdr:from>
    <xdr:to>
      <xdr:col>9</xdr:col>
      <xdr:colOff>371475</xdr:colOff>
      <xdr:row>60</xdr:row>
      <xdr:rowOff>114300</xdr:rowOff>
    </xdr:to>
    <xdr:sp>
      <xdr:nvSpPr>
        <xdr:cNvPr id="26" name="Line 37"/>
        <xdr:cNvSpPr>
          <a:spLocks/>
        </xdr:cNvSpPr>
      </xdr:nvSpPr>
      <xdr:spPr>
        <a:xfrm>
          <a:off x="5753100" y="1167765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60</xdr:row>
      <xdr:rowOff>9525</xdr:rowOff>
    </xdr:from>
    <xdr:to>
      <xdr:col>11</xdr:col>
      <xdr:colOff>666750</xdr:colOff>
      <xdr:row>60</xdr:row>
      <xdr:rowOff>152400</xdr:rowOff>
    </xdr:to>
    <xdr:sp>
      <xdr:nvSpPr>
        <xdr:cNvPr id="27" name="Rectangle 38"/>
        <xdr:cNvSpPr>
          <a:spLocks/>
        </xdr:cNvSpPr>
      </xdr:nvSpPr>
      <xdr:spPr>
        <a:xfrm>
          <a:off x="6934200" y="115728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9525</xdr:rowOff>
    </xdr:from>
    <xdr:to>
      <xdr:col>0</xdr:col>
      <xdr:colOff>228600</xdr:colOff>
      <xdr:row>15</xdr:row>
      <xdr:rowOff>171450</xdr:rowOff>
    </xdr:to>
    <xdr:sp>
      <xdr:nvSpPr>
        <xdr:cNvPr id="28" name="Rectangle 44"/>
        <xdr:cNvSpPr>
          <a:spLocks/>
        </xdr:cNvSpPr>
      </xdr:nvSpPr>
      <xdr:spPr>
        <a:xfrm>
          <a:off x="66675" y="2809875"/>
          <a:ext cx="1619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16</xdr:row>
      <xdr:rowOff>104775</xdr:rowOff>
    </xdr:from>
    <xdr:to>
      <xdr:col>2</xdr:col>
      <xdr:colOff>866775</xdr:colOff>
      <xdr:row>16</xdr:row>
      <xdr:rowOff>266700</xdr:rowOff>
    </xdr:to>
    <xdr:sp>
      <xdr:nvSpPr>
        <xdr:cNvPr id="29" name="Rectangle 45"/>
        <xdr:cNvSpPr>
          <a:spLocks/>
        </xdr:cNvSpPr>
      </xdr:nvSpPr>
      <xdr:spPr>
        <a:xfrm>
          <a:off x="1609725" y="3133725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16</xdr:row>
      <xdr:rowOff>19050</xdr:rowOff>
    </xdr:from>
    <xdr:to>
      <xdr:col>7</xdr:col>
      <xdr:colOff>561975</xdr:colOff>
      <xdr:row>17</xdr:row>
      <xdr:rowOff>66675</xdr:rowOff>
    </xdr:to>
    <xdr:sp>
      <xdr:nvSpPr>
        <xdr:cNvPr id="30" name="Text 282"/>
        <xdr:cNvSpPr txBox="1">
          <a:spLocks noChangeArrowheads="1"/>
        </xdr:cNvSpPr>
      </xdr:nvSpPr>
      <xdr:spPr>
        <a:xfrm>
          <a:off x="4095750" y="3048000"/>
          <a:ext cx="9239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Country(ies) Involved:
</a:t>
          </a:r>
        </a:p>
      </xdr:txBody>
    </xdr:sp>
    <xdr:clientData/>
  </xdr:twoCellAnchor>
  <xdr:twoCellAnchor>
    <xdr:from>
      <xdr:col>10</xdr:col>
      <xdr:colOff>123825</xdr:colOff>
      <xdr:row>53</xdr:row>
      <xdr:rowOff>0</xdr:rowOff>
    </xdr:from>
    <xdr:to>
      <xdr:col>11</xdr:col>
      <xdr:colOff>28575</xdr:colOff>
      <xdr:row>53</xdr:row>
      <xdr:rowOff>142875</xdr:rowOff>
    </xdr:to>
    <xdr:sp>
      <xdr:nvSpPr>
        <xdr:cNvPr id="31" name="Rectangle 59"/>
        <xdr:cNvSpPr>
          <a:spLocks/>
        </xdr:cNvSpPr>
      </xdr:nvSpPr>
      <xdr:spPr>
        <a:xfrm>
          <a:off x="6305550" y="10315575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52</xdr:row>
      <xdr:rowOff>257175</xdr:rowOff>
    </xdr:from>
    <xdr:to>
      <xdr:col>11</xdr:col>
      <xdr:colOff>638175</xdr:colOff>
      <xdr:row>53</xdr:row>
      <xdr:rowOff>133350</xdr:rowOff>
    </xdr:to>
    <xdr:sp>
      <xdr:nvSpPr>
        <xdr:cNvPr id="32" name="Rectangle 60"/>
        <xdr:cNvSpPr>
          <a:spLocks/>
        </xdr:cNvSpPr>
      </xdr:nvSpPr>
      <xdr:spPr>
        <a:xfrm>
          <a:off x="6915150" y="10306050"/>
          <a:ext cx="152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74</xdr:row>
      <xdr:rowOff>114300</xdr:rowOff>
    </xdr:from>
    <xdr:to>
      <xdr:col>12</xdr:col>
      <xdr:colOff>409575</xdr:colOff>
      <xdr:row>75</xdr:row>
      <xdr:rowOff>38100</xdr:rowOff>
    </xdr:to>
    <xdr:sp>
      <xdr:nvSpPr>
        <xdr:cNvPr id="33" name="Text Box 62"/>
        <xdr:cNvSpPr txBox="1">
          <a:spLocks noChangeArrowheads="1"/>
        </xdr:cNvSpPr>
      </xdr:nvSpPr>
      <xdr:spPr>
        <a:xfrm>
          <a:off x="190500" y="14011275"/>
          <a:ext cx="76104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DISCLOSURE PERMISSION STATEMENT: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this application does not result in an award, is the Government permitted to disclose the title of you proposed project, and the name, address, telephone number and e-mail address of the official signing for the applicant organization, to organizations that may be interested in contacting you for further information (e.g. possible collaborations, investment)?</a:t>
          </a:r>
        </a:p>
      </xdr:txBody>
    </xdr:sp>
    <xdr:clientData/>
  </xdr:twoCellAnchor>
  <xdr:twoCellAnchor>
    <xdr:from>
      <xdr:col>0</xdr:col>
      <xdr:colOff>38100</xdr:colOff>
      <xdr:row>49</xdr:row>
      <xdr:rowOff>200025</xdr:rowOff>
    </xdr:from>
    <xdr:to>
      <xdr:col>11</xdr:col>
      <xdr:colOff>923925</xdr:colOff>
      <xdr:row>50</xdr:row>
      <xdr:rowOff>600075</xdr:rowOff>
    </xdr:to>
    <xdr:sp fLocksText="0">
      <xdr:nvSpPr>
        <xdr:cNvPr id="34" name="Text Box 63"/>
        <xdr:cNvSpPr txBox="1">
          <a:spLocks noChangeArrowheads="1"/>
        </xdr:cNvSpPr>
      </xdr:nvSpPr>
      <xdr:spPr>
        <a:xfrm>
          <a:off x="38100" y="9163050"/>
          <a:ext cx="7315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676275</xdr:rowOff>
    </xdr:from>
    <xdr:to>
      <xdr:col>12</xdr:col>
      <xdr:colOff>533400</xdr:colOff>
      <xdr:row>54</xdr:row>
      <xdr:rowOff>114300</xdr:rowOff>
    </xdr:to>
    <xdr:sp>
      <xdr:nvSpPr>
        <xdr:cNvPr id="35" name="Text Box 64"/>
        <xdr:cNvSpPr txBox="1">
          <a:spLocks noChangeArrowheads="1"/>
        </xdr:cNvSpPr>
      </xdr:nvSpPr>
      <xdr:spPr>
        <a:xfrm>
          <a:off x="0" y="9848850"/>
          <a:ext cx="79248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91440" bIns="4572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DISCLOSURE PERMISSION STATEMENT: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this application does not result in an award, is the Government permitted to disclose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title of your proposed project, and the name, address, telephone number and e-mail address of the official signing for the applicant organization, to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organizations that may be interested in contacting you for further information (e.g. possible collaborations, investment)?           Yes                 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2" name="Text 59"/>
        <xdr:cNvSpPr txBox="1">
          <a:spLocks noChangeArrowheads="1"/>
        </xdr:cNvSpPr>
      </xdr:nvSpPr>
      <xdr:spPr>
        <a:xfrm>
          <a:off x="0" y="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DHHS Guide for Establishing Indirect Cost Rates,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3" name="Text 61"/>
        <xdr:cNvSpPr txBox="1">
          <a:spLocks noChangeArrowheads="1"/>
        </xdr:cNvSpPr>
      </xdr:nvSpPr>
      <xdr:spPr>
        <a:xfrm>
          <a:off x="152400" y="0"/>
          <a:ext cx="285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1" u="none" baseline="0">
              <a:solidFill>
                <a:srgbClr val="000000"/>
              </a:solidFill>
            </a:rPr>
            <a:t>not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57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857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57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857375" y="0"/>
          <a:ext cx="18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29075" y="0"/>
          <a:ext cx="200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57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09550" y="0"/>
          <a:ext cx="18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57250" y="0"/>
          <a:ext cx="18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44817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4</xdr:col>
      <xdr:colOff>438150</xdr:colOff>
      <xdr:row>0</xdr:row>
      <xdr:rowOff>0</xdr:rowOff>
    </xdr:to>
    <xdr:sp>
      <xdr:nvSpPr>
        <xdr:cNvPr id="13" name="Text 74"/>
        <xdr:cNvSpPr txBox="1">
          <a:spLocks noChangeArrowheads="1"/>
        </xdr:cNvSpPr>
      </xdr:nvSpPr>
      <xdr:spPr>
        <a:xfrm>
          <a:off x="1219200" y="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(See instructions, Page 32.)</a:t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4" name="Text 75"/>
        <xdr:cNvSpPr txBox="1">
          <a:spLocks noChangeArrowheads="1"/>
        </xdr:cNvSpPr>
      </xdr:nvSpPr>
      <xdr:spPr>
        <a:xfrm>
          <a:off x="590550" y="0"/>
          <a:ext cx="1695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(Attach separate sheet, if necessary.)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161925</xdr:rowOff>
    </xdr:from>
    <xdr:to>
      <xdr:col>5</xdr:col>
      <xdr:colOff>647700</xdr:colOff>
      <xdr:row>17</xdr:row>
      <xdr:rowOff>161925</xdr:rowOff>
    </xdr:to>
    <xdr:sp>
      <xdr:nvSpPr>
        <xdr:cNvPr id="1" name="Line 2"/>
        <xdr:cNvSpPr>
          <a:spLocks/>
        </xdr:cNvSpPr>
      </xdr:nvSpPr>
      <xdr:spPr>
        <a:xfrm>
          <a:off x="2886075" y="61055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6</xdr:row>
      <xdr:rowOff>9525</xdr:rowOff>
    </xdr:from>
    <xdr:to>
      <xdr:col>7</xdr:col>
      <xdr:colOff>276225</xdr:colOff>
      <xdr:row>8</xdr:row>
      <xdr:rowOff>0</xdr:rowOff>
    </xdr:to>
    <xdr:sp>
      <xdr:nvSpPr>
        <xdr:cNvPr id="2" name="Line 6"/>
        <xdr:cNvSpPr>
          <a:spLocks/>
        </xdr:cNvSpPr>
      </xdr:nvSpPr>
      <xdr:spPr>
        <a:xfrm>
          <a:off x="6353175" y="8667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Line 10"/>
        <xdr:cNvSpPr>
          <a:spLocks/>
        </xdr:cNvSpPr>
      </xdr:nvSpPr>
      <xdr:spPr>
        <a:xfrm>
          <a:off x="6496050" y="11668125"/>
          <a:ext cx="32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>
          <a:off x="6496050" y="12725400"/>
          <a:ext cx="32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" name="Line 13"/>
        <xdr:cNvSpPr>
          <a:spLocks/>
        </xdr:cNvSpPr>
      </xdr:nvSpPr>
      <xdr:spPr>
        <a:xfrm>
          <a:off x="6496050" y="12334875"/>
          <a:ext cx="314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44</xdr:row>
      <xdr:rowOff>133350</xdr:rowOff>
    </xdr:from>
    <xdr:to>
      <xdr:col>3</xdr:col>
      <xdr:colOff>66675</xdr:colOff>
      <xdr:row>44</xdr:row>
      <xdr:rowOff>133350</xdr:rowOff>
    </xdr:to>
    <xdr:sp>
      <xdr:nvSpPr>
        <xdr:cNvPr id="6" name="Line 20"/>
        <xdr:cNvSpPr>
          <a:spLocks/>
        </xdr:cNvSpPr>
      </xdr:nvSpPr>
      <xdr:spPr>
        <a:xfrm>
          <a:off x="3143250" y="128587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Line 32"/>
        <xdr:cNvSpPr>
          <a:spLocks/>
        </xdr:cNvSpPr>
      </xdr:nvSpPr>
      <xdr:spPr>
        <a:xfrm>
          <a:off x="6496050" y="12058650"/>
          <a:ext cx="32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42</xdr:row>
      <xdr:rowOff>9525</xdr:rowOff>
    </xdr:from>
    <xdr:to>
      <xdr:col>7</xdr:col>
      <xdr:colOff>409575</xdr:colOff>
      <xdr:row>43</xdr:row>
      <xdr:rowOff>0</xdr:rowOff>
    </xdr:to>
    <xdr:sp>
      <xdr:nvSpPr>
        <xdr:cNvPr id="8" name="Line 33"/>
        <xdr:cNvSpPr>
          <a:spLocks/>
        </xdr:cNvSpPr>
      </xdr:nvSpPr>
      <xdr:spPr>
        <a:xfrm>
          <a:off x="6486525" y="12068175"/>
          <a:ext cx="0" cy="2667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9" name="Line 34"/>
        <xdr:cNvSpPr>
          <a:spLocks/>
        </xdr:cNvSpPr>
      </xdr:nvSpPr>
      <xdr:spPr>
        <a:xfrm>
          <a:off x="6496050" y="12334875"/>
          <a:ext cx="314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40</xdr:row>
      <xdr:rowOff>0</xdr:rowOff>
    </xdr:from>
    <xdr:to>
      <xdr:col>7</xdr:col>
      <xdr:colOff>419100</xdr:colOff>
      <xdr:row>41</xdr:row>
      <xdr:rowOff>9525</xdr:rowOff>
    </xdr:to>
    <xdr:sp>
      <xdr:nvSpPr>
        <xdr:cNvPr id="10" name="Line 35"/>
        <xdr:cNvSpPr>
          <a:spLocks/>
        </xdr:cNvSpPr>
      </xdr:nvSpPr>
      <xdr:spPr>
        <a:xfrm>
          <a:off x="6496050" y="11391900"/>
          <a:ext cx="0" cy="285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561975</xdr:colOff>
      <xdr:row>9</xdr:row>
      <xdr:rowOff>390525</xdr:rowOff>
    </xdr:to>
    <xdr:sp>
      <xdr:nvSpPr>
        <xdr:cNvPr id="11" name="Text 33"/>
        <xdr:cNvSpPr txBox="1">
          <a:spLocks noChangeArrowheads="1"/>
        </xdr:cNvSpPr>
      </xdr:nvSpPr>
      <xdr:spPr>
        <a:xfrm>
          <a:off x="2847975" y="2143125"/>
          <a:ext cx="5143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Mnths.</a:t>
          </a:r>
        </a:p>
      </xdr:txBody>
    </xdr:sp>
    <xdr:clientData/>
  </xdr:twoCellAnchor>
  <xdr:twoCellAnchor>
    <xdr:from>
      <xdr:col>3</xdr:col>
      <xdr:colOff>9525</xdr:colOff>
      <xdr:row>9</xdr:row>
      <xdr:rowOff>152400</xdr:rowOff>
    </xdr:from>
    <xdr:to>
      <xdr:col>3</xdr:col>
      <xdr:colOff>523875</xdr:colOff>
      <xdr:row>9</xdr:row>
      <xdr:rowOff>390525</xdr:rowOff>
    </xdr:to>
    <xdr:sp>
      <xdr:nvSpPr>
        <xdr:cNvPr id="12" name="Text 33"/>
        <xdr:cNvSpPr txBox="1">
          <a:spLocks noChangeArrowheads="1"/>
        </xdr:cNvSpPr>
      </xdr:nvSpPr>
      <xdr:spPr>
        <a:xfrm>
          <a:off x="3390900" y="2143125"/>
          <a:ext cx="5143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Mnths.</a:t>
          </a:r>
        </a:p>
      </xdr:txBody>
    </xdr:sp>
    <xdr:clientData/>
  </xdr:twoCellAnchor>
  <xdr:twoCellAnchor>
    <xdr:from>
      <xdr:col>4</xdr:col>
      <xdr:colOff>47625</xdr:colOff>
      <xdr:row>9</xdr:row>
      <xdr:rowOff>152400</xdr:rowOff>
    </xdr:from>
    <xdr:to>
      <xdr:col>5</xdr:col>
      <xdr:colOff>0</xdr:colOff>
      <xdr:row>9</xdr:row>
      <xdr:rowOff>400050</xdr:rowOff>
    </xdr:to>
    <xdr:sp>
      <xdr:nvSpPr>
        <xdr:cNvPr id="13" name="Text 33"/>
        <xdr:cNvSpPr txBox="1">
          <a:spLocks noChangeArrowheads="1"/>
        </xdr:cNvSpPr>
      </xdr:nvSpPr>
      <xdr:spPr>
        <a:xfrm>
          <a:off x="3971925" y="2143125"/>
          <a:ext cx="4953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Mnths.</a:t>
          </a:r>
        </a:p>
      </xdr:txBody>
    </xdr:sp>
    <xdr:clientData/>
  </xdr:twoCellAnchor>
  <xdr:twoCellAnchor>
    <xdr:from>
      <xdr:col>7</xdr:col>
      <xdr:colOff>419100</xdr:colOff>
      <xdr:row>41</xdr:row>
      <xdr:rowOff>9525</xdr:rowOff>
    </xdr:from>
    <xdr:to>
      <xdr:col>9</xdr:col>
      <xdr:colOff>9525</xdr:colOff>
      <xdr:row>42</xdr:row>
      <xdr:rowOff>0</xdr:rowOff>
    </xdr:to>
    <xdr:sp>
      <xdr:nvSpPr>
        <xdr:cNvPr id="14" name="Rectangle 43"/>
        <xdr:cNvSpPr>
          <a:spLocks/>
        </xdr:cNvSpPr>
      </xdr:nvSpPr>
      <xdr:spPr>
        <a:xfrm>
          <a:off x="6496050" y="11677650"/>
          <a:ext cx="1209675" cy="3810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43</xdr:row>
      <xdr:rowOff>0</xdr:rowOff>
    </xdr:from>
    <xdr:to>
      <xdr:col>9</xdr:col>
      <xdr:colOff>0</xdr:colOff>
      <xdr:row>44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6486525" y="12334875"/>
          <a:ext cx="1209675" cy="390525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8</xdr:row>
      <xdr:rowOff>0</xdr:rowOff>
    </xdr:to>
    <xdr:sp>
      <xdr:nvSpPr>
        <xdr:cNvPr id="16" name="Line 46"/>
        <xdr:cNvSpPr>
          <a:spLocks/>
        </xdr:cNvSpPr>
      </xdr:nvSpPr>
      <xdr:spPr>
        <a:xfrm>
          <a:off x="5276850" y="8667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266700</xdr:rowOff>
    </xdr:from>
    <xdr:to>
      <xdr:col>2</xdr:col>
      <xdr:colOff>552450</xdr:colOff>
      <xdr:row>10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2838450" y="2257425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Mnths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76200</xdr:colOff>
      <xdr:row>9</xdr:row>
      <xdr:rowOff>85725</xdr:rowOff>
    </xdr:from>
    <xdr:to>
      <xdr:col>5</xdr:col>
      <xdr:colOff>809625</xdr:colOff>
      <xdr:row>9</xdr:row>
      <xdr:rowOff>419100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4543425" y="2076450"/>
          <a:ext cx="733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INST. BASE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SALARY</a:t>
          </a:r>
        </a:p>
      </xdr:txBody>
    </xdr:sp>
    <xdr:clientData/>
  </xdr:twoCellAnchor>
  <xdr:twoCellAnchor>
    <xdr:from>
      <xdr:col>3</xdr:col>
      <xdr:colOff>9525</xdr:colOff>
      <xdr:row>9</xdr:row>
      <xdr:rowOff>257175</xdr:rowOff>
    </xdr:from>
    <xdr:to>
      <xdr:col>3</xdr:col>
      <xdr:colOff>495300</xdr:colOff>
      <xdr:row>10</xdr:row>
      <xdr:rowOff>0</xdr:rowOff>
    </xdr:to>
    <xdr:sp>
      <xdr:nvSpPr>
        <xdr:cNvPr id="19" name="Text 33"/>
        <xdr:cNvSpPr txBox="1">
          <a:spLocks noChangeArrowheads="1"/>
        </xdr:cNvSpPr>
      </xdr:nvSpPr>
      <xdr:spPr>
        <a:xfrm>
          <a:off x="3390900" y="2247900"/>
          <a:ext cx="4857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Mnths.</a:t>
          </a:r>
        </a:p>
      </xdr:txBody>
    </xdr:sp>
    <xdr:clientData/>
  </xdr:twoCellAnchor>
  <xdr:twoCellAnchor>
    <xdr:from>
      <xdr:col>4</xdr:col>
      <xdr:colOff>47625</xdr:colOff>
      <xdr:row>9</xdr:row>
      <xdr:rowOff>257175</xdr:rowOff>
    </xdr:from>
    <xdr:to>
      <xdr:col>5</xdr:col>
      <xdr:colOff>0</xdr:colOff>
      <xdr:row>9</xdr:row>
      <xdr:rowOff>409575</xdr:rowOff>
    </xdr:to>
    <xdr:sp>
      <xdr:nvSpPr>
        <xdr:cNvPr id="20" name="Text 33"/>
        <xdr:cNvSpPr txBox="1">
          <a:spLocks noChangeArrowheads="1"/>
        </xdr:cNvSpPr>
      </xdr:nvSpPr>
      <xdr:spPr>
        <a:xfrm>
          <a:off x="3971925" y="2247900"/>
          <a:ext cx="4953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Mnths.</a:t>
          </a:r>
        </a:p>
      </xdr:txBody>
    </xdr:sp>
    <xdr:clientData/>
  </xdr:twoCellAnchor>
  <xdr:twoCellAnchor>
    <xdr:from>
      <xdr:col>2</xdr:col>
      <xdr:colOff>76200</xdr:colOff>
      <xdr:row>9</xdr:row>
      <xdr:rowOff>85725</xdr:rowOff>
    </xdr:from>
    <xdr:to>
      <xdr:col>2</xdr:col>
      <xdr:colOff>504825</xdr:colOff>
      <xdr:row>9</xdr:row>
      <xdr:rowOff>257175</xdr:rowOff>
    </xdr:to>
    <xdr:sp>
      <xdr:nvSpPr>
        <xdr:cNvPr id="21" name="Text 13"/>
        <xdr:cNvSpPr txBox="1">
          <a:spLocks noChangeArrowheads="1"/>
        </xdr:cNvSpPr>
      </xdr:nvSpPr>
      <xdr:spPr>
        <a:xfrm>
          <a:off x="2876550" y="2076450"/>
          <a:ext cx="428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Cal.</a:t>
          </a:r>
        </a:p>
      </xdr:txBody>
    </xdr:sp>
    <xdr:clientData/>
  </xdr:twoCellAnchor>
  <xdr:twoCellAnchor>
    <xdr:from>
      <xdr:col>3</xdr:col>
      <xdr:colOff>38100</xdr:colOff>
      <xdr:row>9</xdr:row>
      <xdr:rowOff>85725</xdr:rowOff>
    </xdr:from>
    <xdr:to>
      <xdr:col>3</xdr:col>
      <xdr:colOff>495300</xdr:colOff>
      <xdr:row>9</xdr:row>
      <xdr:rowOff>257175</xdr:rowOff>
    </xdr:to>
    <xdr:sp>
      <xdr:nvSpPr>
        <xdr:cNvPr id="22" name="Text 13"/>
        <xdr:cNvSpPr txBox="1">
          <a:spLocks noChangeArrowheads="1"/>
        </xdr:cNvSpPr>
      </xdr:nvSpPr>
      <xdr:spPr>
        <a:xfrm>
          <a:off x="3419475" y="20764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Acad.</a:t>
          </a:r>
        </a:p>
      </xdr:txBody>
    </xdr:sp>
    <xdr:clientData/>
  </xdr:twoCellAnchor>
  <xdr:twoCellAnchor>
    <xdr:from>
      <xdr:col>4</xdr:col>
      <xdr:colOff>28575</xdr:colOff>
      <xdr:row>9</xdr:row>
      <xdr:rowOff>76200</xdr:rowOff>
    </xdr:from>
    <xdr:to>
      <xdr:col>5</xdr:col>
      <xdr:colOff>0</xdr:colOff>
      <xdr:row>9</xdr:row>
      <xdr:rowOff>238125</xdr:rowOff>
    </xdr:to>
    <xdr:sp>
      <xdr:nvSpPr>
        <xdr:cNvPr id="23" name="Text 13"/>
        <xdr:cNvSpPr txBox="1">
          <a:spLocks noChangeArrowheads="1"/>
        </xdr:cNvSpPr>
      </xdr:nvSpPr>
      <xdr:spPr>
        <a:xfrm>
          <a:off x="3952875" y="2066925"/>
          <a:ext cx="5143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ssm.edu/grants/modular.s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6"/>
  <sheetViews>
    <sheetView showGridLines="0" zoomScalePageLayoutView="0" workbookViewId="0" topLeftCell="A68">
      <selection activeCell="A18" sqref="A18:P18"/>
    </sheetView>
  </sheetViews>
  <sheetFormatPr defaultColWidth="16.00390625" defaultRowHeight="12.75"/>
  <cols>
    <col min="1" max="1" width="8.421875" style="120" customWidth="1"/>
    <col min="2" max="2" width="10.421875" style="120" customWidth="1"/>
    <col min="3" max="3" width="12.140625" style="120" customWidth="1"/>
    <col min="4" max="5" width="5.00390625" style="120" customWidth="1"/>
    <col min="6" max="6" width="3.8515625" style="120" customWidth="1"/>
    <col min="7" max="7" width="8.28125" style="120" customWidth="1"/>
    <col min="8" max="8" width="8.8515625" style="120" customWidth="1"/>
    <col min="9" max="9" width="6.57421875" style="120" customWidth="1"/>
    <col min="10" max="10" width="9.8515625" style="120" customWidth="1"/>
    <col min="11" max="11" width="3.8515625" style="120" customWidth="1"/>
    <col min="12" max="12" width="4.7109375" style="120" customWidth="1"/>
    <col min="13" max="13" width="2.00390625" style="120" customWidth="1"/>
    <col min="14" max="14" width="7.8515625" style="120" customWidth="1"/>
    <col min="15" max="15" width="7.421875" style="120" customWidth="1"/>
    <col min="16" max="16" width="12.00390625" style="120" customWidth="1"/>
    <col min="17" max="17" width="11.00390625" style="120" customWidth="1"/>
    <col min="18" max="16384" width="16.00390625" style="120" customWidth="1"/>
  </cols>
  <sheetData>
    <row r="1" spans="1:18" s="320" customFormat="1" ht="12.75" thickTop="1">
      <c r="A1" s="781" t="s">
        <v>382</v>
      </c>
      <c r="B1" s="781"/>
      <c r="C1" s="782"/>
      <c r="D1" s="782"/>
      <c r="E1" s="783"/>
      <c r="F1" s="783"/>
      <c r="G1" s="784"/>
      <c r="H1" s="784"/>
      <c r="I1" s="785"/>
      <c r="J1" s="785"/>
      <c r="K1" s="785"/>
      <c r="L1" s="785"/>
      <c r="M1" s="785"/>
      <c r="N1" s="785"/>
      <c r="O1" s="785"/>
      <c r="P1" s="786"/>
      <c r="Q1" s="319"/>
      <c r="R1" s="215"/>
    </row>
    <row r="2" spans="1:18" s="323" customFormat="1" ht="12" customHeight="1">
      <c r="A2" s="787" t="s">
        <v>383</v>
      </c>
      <c r="B2" s="787"/>
      <c r="C2" s="788"/>
      <c r="D2" s="789"/>
      <c r="E2" s="790"/>
      <c r="F2" s="791"/>
      <c r="G2" s="790"/>
      <c r="H2" s="790"/>
      <c r="I2" s="790"/>
      <c r="J2" s="790"/>
      <c r="K2" s="790"/>
      <c r="L2" s="790"/>
      <c r="M2" s="790"/>
      <c r="N2" s="790"/>
      <c r="O2" s="790"/>
      <c r="P2" s="792" t="s">
        <v>385</v>
      </c>
      <c r="Q2" s="321"/>
      <c r="R2" s="322"/>
    </row>
    <row r="3" spans="1:18" s="323" customFormat="1" ht="12" customHeight="1">
      <c r="A3" s="793" t="s">
        <v>334</v>
      </c>
      <c r="B3" s="794"/>
      <c r="C3" s="795"/>
      <c r="D3" s="789"/>
      <c r="E3" s="790"/>
      <c r="F3" s="791"/>
      <c r="G3" s="790"/>
      <c r="H3" s="790"/>
      <c r="I3" s="790"/>
      <c r="J3" s="790"/>
      <c r="K3" s="790"/>
      <c r="L3" s="790"/>
      <c r="M3" s="790"/>
      <c r="N3" s="790"/>
      <c r="O3" s="790"/>
      <c r="P3" s="796">
        <f ca="1">NOW()</f>
        <v>41093.48523240741</v>
      </c>
      <c r="Q3" s="321"/>
      <c r="R3" s="322"/>
    </row>
    <row r="4" spans="1:18" s="323" customFormat="1" ht="12" customHeight="1">
      <c r="A4" s="793" t="s">
        <v>384</v>
      </c>
      <c r="B4" s="794"/>
      <c r="C4" s="795"/>
      <c r="D4" s="789"/>
      <c r="E4" s="790"/>
      <c r="F4" s="791"/>
      <c r="G4" s="790"/>
      <c r="H4" s="790"/>
      <c r="I4" s="790"/>
      <c r="J4" s="790"/>
      <c r="K4" s="790"/>
      <c r="L4" s="790"/>
      <c r="M4" s="790"/>
      <c r="N4" s="790"/>
      <c r="O4" s="790"/>
      <c r="P4" s="796"/>
      <c r="Q4" s="321"/>
      <c r="R4" s="322"/>
    </row>
    <row r="5" spans="1:18" s="323" customFormat="1" ht="21" customHeight="1">
      <c r="A5" s="797"/>
      <c r="B5" s="1086" t="s">
        <v>333</v>
      </c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798"/>
      <c r="P5" s="799">
        <f ca="1">NOW()</f>
        <v>41093.48523240741</v>
      </c>
      <c r="Q5" s="321"/>
      <c r="R5" s="322"/>
    </row>
    <row r="6" spans="1:18" s="324" customFormat="1" ht="1.5" customHeight="1" thickBot="1">
      <c r="A6" s="800"/>
      <c r="B6" s="1088"/>
      <c r="C6" s="1088"/>
      <c r="D6" s="1088"/>
      <c r="E6" s="1088"/>
      <c r="F6" s="1088"/>
      <c r="G6" s="1088"/>
      <c r="H6" s="1088"/>
      <c r="I6" s="1088"/>
      <c r="J6" s="1088"/>
      <c r="K6" s="1088"/>
      <c r="L6" s="1088"/>
      <c r="M6" s="1088"/>
      <c r="N6" s="1088"/>
      <c r="O6" s="801"/>
      <c r="P6" s="802"/>
      <c r="R6" s="325"/>
    </row>
    <row r="7" spans="1:18" s="323" customFormat="1" ht="22.5" customHeight="1">
      <c r="A7" s="326"/>
      <c r="B7" s="327"/>
      <c r="C7" s="328"/>
      <c r="D7" s="329"/>
      <c r="E7" s="330"/>
      <c r="F7" s="330"/>
      <c r="G7" s="330"/>
      <c r="H7" s="330"/>
      <c r="I7" s="330"/>
      <c r="J7" s="331"/>
      <c r="K7" s="331"/>
      <c r="L7" s="330"/>
      <c r="M7" s="330"/>
      <c r="N7" s="330"/>
      <c r="O7" s="330"/>
      <c r="P7" s="332"/>
      <c r="Q7" s="321"/>
      <c r="R7" s="322"/>
    </row>
    <row r="8" spans="1:18" s="323" customFormat="1" ht="16.5">
      <c r="A8" s="326"/>
      <c r="B8" s="327"/>
      <c r="C8" s="328"/>
      <c r="D8" s="329"/>
      <c r="E8" s="330"/>
      <c r="F8" s="330"/>
      <c r="G8" s="330"/>
      <c r="H8" s="330"/>
      <c r="I8" s="330"/>
      <c r="J8" s="331"/>
      <c r="K8" s="331"/>
      <c r="L8" s="330"/>
      <c r="M8" s="330"/>
      <c r="N8" s="330"/>
      <c r="O8" s="330"/>
      <c r="P8" s="332"/>
      <c r="Q8" s="321"/>
      <c r="R8" s="322"/>
    </row>
    <row r="9" spans="1:18" s="323" customFormat="1" ht="15.75">
      <c r="A9" s="333"/>
      <c r="B9" s="327"/>
      <c r="C9" s="328"/>
      <c r="D9" s="329"/>
      <c r="F9" s="330"/>
      <c r="G9" s="334"/>
      <c r="I9" s="330"/>
      <c r="J9" s="331"/>
      <c r="K9" s="331"/>
      <c r="L9" s="330"/>
      <c r="M9" s="330"/>
      <c r="N9" s="330"/>
      <c r="O9" s="330"/>
      <c r="P9" s="332"/>
      <c r="Q9" s="321"/>
      <c r="R9" s="322"/>
    </row>
    <row r="10" spans="1:18" s="406" customFormat="1" ht="15.75" customHeight="1">
      <c r="A10" s="812"/>
      <c r="B10" s="813"/>
      <c r="C10" s="814"/>
      <c r="D10" s="815"/>
      <c r="E10" s="587"/>
      <c r="F10" s="816"/>
      <c r="G10" s="816"/>
      <c r="H10" s="816"/>
      <c r="I10" s="816"/>
      <c r="J10" s="817"/>
      <c r="K10" s="818"/>
      <c r="M10" s="530"/>
      <c r="N10" s="530"/>
      <c r="O10" s="530"/>
      <c r="P10" s="819"/>
      <c r="Q10" s="820"/>
      <c r="R10" s="407"/>
    </row>
    <row r="11" spans="1:19" s="337" customFormat="1" ht="13.5" customHeight="1">
      <c r="A11" s="890" t="s">
        <v>386</v>
      </c>
      <c r="B11" s="433"/>
      <c r="D11" s="589"/>
      <c r="E11" s="435"/>
      <c r="F11" s="435"/>
      <c r="G11" s="435"/>
      <c r="H11" s="435"/>
      <c r="I11" s="435"/>
      <c r="J11" s="433"/>
      <c r="K11" s="433"/>
      <c r="L11" s="435"/>
      <c r="M11" s="435"/>
      <c r="N11" s="435"/>
      <c r="P11" s="588" t="s">
        <v>164</v>
      </c>
      <c r="Q11" s="338"/>
      <c r="R11" s="339"/>
      <c r="S11" s="339"/>
    </row>
    <row r="12" spans="1:19" s="119" customFormat="1" ht="13.5" customHeight="1">
      <c r="A12" s="1001" t="s">
        <v>165</v>
      </c>
      <c r="B12" s="340"/>
      <c r="C12" s="341"/>
      <c r="D12" s="341"/>
      <c r="E12" s="342"/>
      <c r="F12" s="342"/>
      <c r="G12" s="343"/>
      <c r="H12" s="344"/>
      <c r="I12" s="345" t="s">
        <v>166</v>
      </c>
      <c r="J12" s="346"/>
      <c r="K12" s="346"/>
      <c r="L12" s="347"/>
      <c r="M12" s="348"/>
      <c r="N12" s="348"/>
      <c r="O12" s="348"/>
      <c r="P12" s="347"/>
      <c r="Q12" s="321"/>
      <c r="R12" s="322"/>
      <c r="S12" s="323"/>
    </row>
    <row r="13" spans="1:19" s="119" customFormat="1" ht="13.5" customHeight="1">
      <c r="A13" s="1002" t="s">
        <v>167</v>
      </c>
      <c r="B13" s="349"/>
      <c r="C13" s="350"/>
      <c r="D13" s="350"/>
      <c r="E13" s="351"/>
      <c r="F13" s="351"/>
      <c r="G13" s="351"/>
      <c r="H13" s="352"/>
      <c r="I13" s="353" t="s">
        <v>168</v>
      </c>
      <c r="J13" s="354"/>
      <c r="K13" s="355" t="s">
        <v>169</v>
      </c>
      <c r="L13" s="356"/>
      <c r="M13" s="357"/>
      <c r="N13" s="355" t="s">
        <v>170</v>
      </c>
      <c r="O13" s="358"/>
      <c r="P13" s="357"/>
      <c r="Q13" s="321"/>
      <c r="R13" s="322"/>
      <c r="S13" s="323"/>
    </row>
    <row r="14" spans="1:19" s="119" customFormat="1" ht="15" customHeight="1">
      <c r="A14" s="1003"/>
      <c r="B14" s="359"/>
      <c r="C14" s="359"/>
      <c r="D14" s="359"/>
      <c r="E14" s="360"/>
      <c r="F14" s="360"/>
      <c r="G14" s="360"/>
      <c r="H14" s="361"/>
      <c r="I14" s="362" t="s">
        <v>171</v>
      </c>
      <c r="J14" s="358"/>
      <c r="K14" s="363"/>
      <c r="L14" s="358"/>
      <c r="M14" s="357"/>
      <c r="N14" s="336" t="s">
        <v>172</v>
      </c>
      <c r="O14" s="364"/>
      <c r="P14" s="365"/>
      <c r="Q14" s="320"/>
      <c r="R14" s="323"/>
      <c r="S14" s="323"/>
    </row>
    <row r="15" spans="1:19" s="119" customFormat="1" ht="13.5" customHeight="1">
      <c r="A15" s="1004" t="s">
        <v>173</v>
      </c>
      <c r="B15" s="366"/>
      <c r="C15" s="366"/>
      <c r="D15" s="366"/>
      <c r="E15" s="367"/>
      <c r="F15" s="367"/>
      <c r="G15" s="367"/>
      <c r="H15" s="368"/>
      <c r="I15" s="369" t="s">
        <v>174</v>
      </c>
      <c r="J15" s="370"/>
      <c r="K15" s="370"/>
      <c r="L15" s="370"/>
      <c r="M15" s="371"/>
      <c r="N15" s="372" t="s">
        <v>175</v>
      </c>
      <c r="O15" s="370"/>
      <c r="P15" s="371"/>
      <c r="Q15" s="320"/>
      <c r="R15" s="323"/>
      <c r="S15" s="323"/>
    </row>
    <row r="16" spans="1:19" s="119" customFormat="1" ht="27" customHeight="1">
      <c r="A16" s="1005" t="s">
        <v>176</v>
      </c>
      <c r="B16" s="373"/>
      <c r="C16" s="373"/>
      <c r="D16" s="373"/>
      <c r="E16" s="374"/>
      <c r="F16" s="374"/>
      <c r="G16" s="374"/>
      <c r="H16" s="375"/>
      <c r="I16" s="376"/>
      <c r="J16" s="377"/>
      <c r="K16" s="377"/>
      <c r="L16" s="377"/>
      <c r="M16" s="378"/>
      <c r="N16" s="376"/>
      <c r="O16" s="377"/>
      <c r="P16" s="378"/>
      <c r="Q16" s="320"/>
      <c r="R16" s="323"/>
      <c r="S16" s="323"/>
    </row>
    <row r="17" spans="1:19" s="602" customFormat="1" ht="12.75" customHeight="1">
      <c r="A17" s="596" t="s">
        <v>301</v>
      </c>
      <c r="B17" s="597"/>
      <c r="C17" s="598"/>
      <c r="D17" s="598"/>
      <c r="E17" s="597"/>
      <c r="F17" s="597"/>
      <c r="G17" s="597"/>
      <c r="H17" s="597"/>
      <c r="I17" s="597"/>
      <c r="J17" s="597"/>
      <c r="K17" s="599"/>
      <c r="L17" s="599"/>
      <c r="M17" s="599"/>
      <c r="N17" s="599"/>
      <c r="O17" s="599"/>
      <c r="P17" s="600"/>
      <c r="Q17" s="601"/>
      <c r="R17" s="601"/>
      <c r="S17" s="601"/>
    </row>
    <row r="18" spans="1:19" s="382" customFormat="1" ht="24.75" customHeight="1">
      <c r="A18" s="1089" t="s">
        <v>177</v>
      </c>
      <c r="B18" s="1090"/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1"/>
      <c r="Q18" s="381"/>
      <c r="R18" s="381"/>
      <c r="S18" s="381"/>
    </row>
    <row r="19" spans="1:19" s="605" customFormat="1" ht="12" customHeight="1">
      <c r="A19" s="603" t="s">
        <v>178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383"/>
      <c r="P19" s="384"/>
      <c r="Q19" s="604"/>
      <c r="R19" s="604"/>
      <c r="S19" s="604"/>
    </row>
    <row r="20" spans="1:19" s="119" customFormat="1" ht="10.5" customHeight="1">
      <c r="A20" s="379" t="s">
        <v>179</v>
      </c>
      <c r="B20" s="385"/>
      <c r="C20" s="386"/>
      <c r="D20" s="386"/>
      <c r="E20" s="387"/>
      <c r="F20" s="387"/>
      <c r="G20" s="387"/>
      <c r="H20" s="387"/>
      <c r="I20" s="387"/>
      <c r="J20" s="387"/>
      <c r="K20" s="388"/>
      <c r="L20" s="336"/>
      <c r="M20" s="388"/>
      <c r="N20" s="336"/>
      <c r="O20" s="389"/>
      <c r="P20" s="380"/>
      <c r="Q20" s="323"/>
      <c r="R20" s="323"/>
      <c r="S20" s="323"/>
    </row>
    <row r="21" spans="1:19" s="119" customFormat="1" ht="20.25" customHeight="1">
      <c r="A21" s="376" t="s">
        <v>180</v>
      </c>
      <c r="B21" s="390"/>
      <c r="C21" s="391"/>
      <c r="D21" s="390"/>
      <c r="E21" s="806" t="s">
        <v>181</v>
      </c>
      <c r="F21" s="392"/>
      <c r="G21" s="393"/>
      <c r="H21" s="393"/>
      <c r="I21" s="390"/>
      <c r="J21" s="390"/>
      <c r="K21" s="390"/>
      <c r="L21" s="390"/>
      <c r="M21" s="390"/>
      <c r="N21" s="390"/>
      <c r="O21" s="390"/>
      <c r="P21" s="394"/>
      <c r="Q21" s="323"/>
      <c r="R21" s="323"/>
      <c r="S21" s="323"/>
    </row>
    <row r="22" spans="1:19" s="605" customFormat="1" ht="21" customHeight="1">
      <c r="A22" s="1092" t="s">
        <v>346</v>
      </c>
      <c r="B22" s="1093"/>
      <c r="C22" s="1093"/>
      <c r="D22" s="1093"/>
      <c r="E22" s="1093"/>
      <c r="F22" s="1093"/>
      <c r="G22" s="1093"/>
      <c r="H22" s="1093"/>
      <c r="I22" s="1006"/>
      <c r="J22" s="1007"/>
      <c r="K22" s="1008"/>
      <c r="L22" s="1009"/>
      <c r="M22" s="1010"/>
      <c r="N22" s="1011"/>
      <c r="O22" s="1007"/>
      <c r="P22" s="1012"/>
      <c r="Q22" s="604"/>
      <c r="R22" s="604"/>
      <c r="S22" s="604"/>
    </row>
    <row r="23" spans="1:19" s="602" customFormat="1" ht="12" customHeight="1">
      <c r="A23" s="606" t="s">
        <v>302</v>
      </c>
      <c r="B23" s="607"/>
      <c r="C23" s="608"/>
      <c r="D23" s="608"/>
      <c r="E23" s="608"/>
      <c r="F23" s="608"/>
      <c r="G23" s="608"/>
      <c r="H23" s="609"/>
      <c r="I23" s="606" t="s">
        <v>182</v>
      </c>
      <c r="J23" s="608"/>
      <c r="K23" s="608"/>
      <c r="L23" s="609"/>
      <c r="M23" s="610" t="s">
        <v>294</v>
      </c>
      <c r="N23" s="610"/>
      <c r="O23" s="610"/>
      <c r="P23" s="611"/>
      <c r="Q23" s="612"/>
      <c r="R23" s="601"/>
      <c r="S23" s="601"/>
    </row>
    <row r="24" spans="1:19" ht="18.75" customHeight="1">
      <c r="A24" s="1094" t="s">
        <v>183</v>
      </c>
      <c r="B24" s="1095"/>
      <c r="C24" s="1095"/>
      <c r="D24" s="1095"/>
      <c r="E24" s="1095"/>
      <c r="F24" s="1095"/>
      <c r="G24" s="1095"/>
      <c r="H24" s="1096"/>
      <c r="I24" s="1097" t="s">
        <v>184</v>
      </c>
      <c r="J24" s="1098"/>
      <c r="K24" s="1098"/>
      <c r="L24" s="1099"/>
      <c r="M24" s="533"/>
      <c r="N24" s="534"/>
      <c r="O24" s="807" t="s">
        <v>295</v>
      </c>
      <c r="P24" s="535"/>
      <c r="Q24" s="320"/>
      <c r="R24" s="215"/>
      <c r="S24" s="320"/>
    </row>
    <row r="25" spans="1:19" s="602" customFormat="1" ht="12.75" customHeight="1">
      <c r="A25" s="596" t="s">
        <v>185</v>
      </c>
      <c r="B25" s="599"/>
      <c r="C25" s="613"/>
      <c r="D25" s="613"/>
      <c r="E25" s="599"/>
      <c r="F25" s="599"/>
      <c r="G25" s="599"/>
      <c r="H25" s="600"/>
      <c r="I25" s="599" t="s">
        <v>303</v>
      </c>
      <c r="J25" s="613"/>
      <c r="K25" s="613"/>
      <c r="L25" s="599"/>
      <c r="M25" s="599"/>
      <c r="N25" s="599"/>
      <c r="O25" s="599"/>
      <c r="P25" s="600"/>
      <c r="Q25" s="601"/>
      <c r="R25" s="612"/>
      <c r="S25" s="601"/>
    </row>
    <row r="26" spans="1:19" s="64" customFormat="1" ht="20.25" customHeight="1">
      <c r="A26" s="1072" t="s">
        <v>186</v>
      </c>
      <c r="B26" s="1073"/>
      <c r="C26" s="1073"/>
      <c r="D26" s="1073"/>
      <c r="E26" s="1073"/>
      <c r="F26" s="1073"/>
      <c r="G26" s="1073"/>
      <c r="H26" s="1074"/>
      <c r="I26" s="397"/>
      <c r="J26" s="398"/>
      <c r="K26" s="399"/>
      <c r="L26" s="399"/>
      <c r="M26" s="399"/>
      <c r="N26" s="399"/>
      <c r="O26" s="399"/>
      <c r="P26" s="400"/>
      <c r="Q26" s="401"/>
      <c r="R26" s="402"/>
      <c r="S26" s="401"/>
    </row>
    <row r="27" spans="1:19" s="119" customFormat="1" ht="12" customHeight="1">
      <c r="A27" s="596" t="s">
        <v>187</v>
      </c>
      <c r="B27" s="336"/>
      <c r="C27" s="335"/>
      <c r="D27" s="335"/>
      <c r="E27" s="336"/>
      <c r="F27" s="336"/>
      <c r="G27" s="336"/>
      <c r="H27" s="380"/>
      <c r="I27" s="403"/>
      <c r="J27" s="541" t="s">
        <v>189</v>
      </c>
      <c r="K27" s="399"/>
      <c r="L27" s="399"/>
      <c r="M27" s="399"/>
      <c r="N27" s="399"/>
      <c r="O27" s="399"/>
      <c r="P27" s="405"/>
      <c r="Q27" s="323"/>
      <c r="R27" s="322"/>
      <c r="S27" s="323"/>
    </row>
    <row r="28" spans="1:19" s="408" customFormat="1" ht="17.25" customHeight="1">
      <c r="A28" s="1072" t="s">
        <v>188</v>
      </c>
      <c r="B28" s="1073"/>
      <c r="C28" s="1073"/>
      <c r="D28" s="1073"/>
      <c r="E28" s="1073"/>
      <c r="F28" s="1073"/>
      <c r="G28" s="1073"/>
      <c r="H28" s="1074"/>
      <c r="I28" s="397"/>
      <c r="J28" s="541" t="s">
        <v>316</v>
      </c>
      <c r="K28" s="404"/>
      <c r="L28" s="404"/>
      <c r="M28" s="404"/>
      <c r="N28" s="404"/>
      <c r="O28" s="404"/>
      <c r="P28" s="744"/>
      <c r="Q28" s="406"/>
      <c r="R28" s="407"/>
      <c r="S28" s="406"/>
    </row>
    <row r="29" spans="1:19" s="119" customFormat="1" ht="15.75" customHeight="1">
      <c r="A29" s="596" t="s">
        <v>190</v>
      </c>
      <c r="B29" s="336"/>
      <c r="C29" s="409"/>
      <c r="D29" s="409"/>
      <c r="E29" s="410"/>
      <c r="F29" s="410"/>
      <c r="G29" s="410"/>
      <c r="H29" s="411"/>
      <c r="I29" s="403"/>
      <c r="J29" s="541" t="s">
        <v>192</v>
      </c>
      <c r="K29" s="399"/>
      <c r="L29" s="399"/>
      <c r="M29" s="399"/>
      <c r="N29" s="399"/>
      <c r="O29" s="399"/>
      <c r="P29" s="405"/>
      <c r="Q29" s="323"/>
      <c r="R29" s="322"/>
      <c r="S29" s="323"/>
    </row>
    <row r="30" spans="1:19" s="408" customFormat="1" ht="21.75" customHeight="1">
      <c r="A30" s="412"/>
      <c r="B30" s="542" t="s">
        <v>191</v>
      </c>
      <c r="C30" s="414"/>
      <c r="D30" s="414"/>
      <c r="E30" s="414"/>
      <c r="F30" s="414"/>
      <c r="G30" s="414"/>
      <c r="H30" s="415"/>
      <c r="I30" s="397"/>
      <c r="P30" s="400"/>
      <c r="Q30" s="406"/>
      <c r="R30" s="407"/>
      <c r="S30" s="406"/>
    </row>
    <row r="31" spans="1:19" s="605" customFormat="1" ht="15.75" customHeight="1">
      <c r="A31" s="893" t="s">
        <v>306</v>
      </c>
      <c r="B31" s="608"/>
      <c r="C31" s="607"/>
      <c r="D31" s="607"/>
      <c r="E31" s="608"/>
      <c r="F31" s="608"/>
      <c r="G31" s="608"/>
      <c r="H31" s="609"/>
      <c r="I31" s="644" t="s">
        <v>193</v>
      </c>
      <c r="K31" s="645"/>
      <c r="L31" s="645"/>
      <c r="M31" s="645"/>
      <c r="N31" s="645"/>
      <c r="O31" s="645"/>
      <c r="P31" s="646"/>
      <c r="Q31" s="601"/>
      <c r="R31" s="604"/>
      <c r="S31" s="604"/>
    </row>
    <row r="32" spans="1:19" s="605" customFormat="1" ht="23.25" customHeight="1">
      <c r="A32" s="891" t="s">
        <v>194</v>
      </c>
      <c r="B32" s="1075" t="s">
        <v>195</v>
      </c>
      <c r="C32" s="1075"/>
      <c r="D32" s="892" t="s">
        <v>196</v>
      </c>
      <c r="E32" s="1075" t="s">
        <v>197</v>
      </c>
      <c r="F32" s="1075"/>
      <c r="G32" s="1075"/>
      <c r="H32" s="1076"/>
      <c r="I32" s="1104" t="s">
        <v>198</v>
      </c>
      <c r="J32" s="1075"/>
      <c r="K32" s="1075"/>
      <c r="L32" s="1075"/>
      <c r="M32" s="1075"/>
      <c r="N32" s="1075"/>
      <c r="O32" s="1075"/>
      <c r="P32" s="1076"/>
      <c r="Q32" s="601"/>
      <c r="R32" s="604"/>
      <c r="S32" s="604"/>
    </row>
    <row r="33" spans="1:19" s="602" customFormat="1" ht="18" customHeight="1">
      <c r="A33" s="909" t="s">
        <v>307</v>
      </c>
      <c r="B33" s="910"/>
      <c r="C33" s="911"/>
      <c r="D33" s="911"/>
      <c r="E33" s="912"/>
      <c r="F33" s="913" t="s">
        <v>296</v>
      </c>
      <c r="G33" s="914"/>
      <c r="H33" s="915"/>
      <c r="I33" s="916" t="s">
        <v>298</v>
      </c>
      <c r="J33" s="894"/>
      <c r="K33" s="894"/>
      <c r="L33" s="897" t="s">
        <v>199</v>
      </c>
      <c r="M33" s="895"/>
      <c r="N33" s="896"/>
      <c r="O33" s="888"/>
      <c r="P33" s="889"/>
      <c r="Q33" s="653"/>
      <c r="R33" s="601"/>
      <c r="S33" s="601"/>
    </row>
    <row r="34" spans="1:19" ht="17.25" customHeight="1">
      <c r="A34" s="419"/>
      <c r="B34" s="899"/>
      <c r="C34" s="418"/>
      <c r="D34" s="418"/>
      <c r="E34" s="418"/>
      <c r="F34" s="901"/>
      <c r="G34" s="418"/>
      <c r="H34" s="900"/>
      <c r="I34"/>
      <c r="J34" s="417"/>
      <c r="K34" s="656"/>
      <c r="L34" s="420"/>
      <c r="M34" s="420"/>
      <c r="N34" s="421"/>
      <c r="O34" s="418"/>
      <c r="P34" s="434"/>
      <c r="Q34" s="320"/>
      <c r="R34" s="320"/>
      <c r="S34" s="320"/>
    </row>
    <row r="35" spans="1:19" s="927" customFormat="1" ht="18.75" customHeight="1">
      <c r="A35" s="898" t="s">
        <v>342</v>
      </c>
      <c r="B35" s="923"/>
      <c r="C35" s="924"/>
      <c r="D35" s="805"/>
      <c r="E35" s="925"/>
      <c r="F35" s="1084" t="s">
        <v>297</v>
      </c>
      <c r="G35" s="1085"/>
      <c r="H35" s="924"/>
      <c r="I35" s="926"/>
      <c r="J35" s="1108" t="s">
        <v>343</v>
      </c>
      <c r="K35" s="1109"/>
      <c r="L35" s="1109"/>
      <c r="M35" s="1109"/>
      <c r="N35" s="1109"/>
      <c r="O35" s="1109"/>
      <c r="P35" s="1110"/>
      <c r="Q35" s="494"/>
      <c r="R35" s="494"/>
      <c r="S35" s="494"/>
    </row>
    <row r="36" spans="1:20" s="422" customFormat="1" ht="18.75" customHeight="1">
      <c r="A36" s="537"/>
      <c r="B36" s="902" t="s">
        <v>200</v>
      </c>
      <c r="C36" s="903"/>
      <c r="D36" s="426"/>
      <c r="E36" s="427"/>
      <c r="F36" s="537"/>
      <c r="G36" s="538"/>
      <c r="H36" s="904"/>
      <c r="I36" s="538"/>
      <c r="J36" s="908"/>
      <c r="K36" s="905"/>
      <c r="L36" s="538"/>
      <c r="M36" s="536"/>
      <c r="N36" s="536"/>
      <c r="O36" s="906"/>
      <c r="P36" s="907"/>
      <c r="Q36" s="423"/>
      <c r="R36" s="424"/>
      <c r="S36" s="424"/>
      <c r="T36" s="425"/>
    </row>
    <row r="37" spans="1:20" s="1024" customFormat="1" ht="19.5" customHeight="1">
      <c r="A37" s="1013" t="s">
        <v>345</v>
      </c>
      <c r="B37" s="1014"/>
      <c r="C37" s="1015"/>
      <c r="D37" s="921"/>
      <c r="E37" s="1016"/>
      <c r="F37" s="1015"/>
      <c r="G37" s="1017"/>
      <c r="H37" s="922"/>
      <c r="I37" s="1105" t="s">
        <v>344</v>
      </c>
      <c r="J37" s="1106"/>
      <c r="K37" s="1106"/>
      <c r="L37" s="1106"/>
      <c r="M37" s="1106"/>
      <c r="N37" s="1018"/>
      <c r="O37" s="1019" t="s">
        <v>201</v>
      </c>
      <c r="P37" s="1020"/>
      <c r="Q37" s="1021"/>
      <c r="R37" s="1022"/>
      <c r="S37" s="1022"/>
      <c r="T37" s="1023"/>
    </row>
    <row r="38" spans="1:20" s="605" customFormat="1" ht="15" customHeight="1">
      <c r="A38" s="671" t="s">
        <v>202</v>
      </c>
      <c r="B38" s="672"/>
      <c r="C38" s="673"/>
      <c r="D38" s="673"/>
      <c r="E38" s="674"/>
      <c r="F38" s="178" t="s">
        <v>203</v>
      </c>
      <c r="G38" s="178"/>
      <c r="H38" s="674"/>
      <c r="I38" s="672"/>
      <c r="J38" s="674"/>
      <c r="K38" s="178" t="s">
        <v>204</v>
      </c>
      <c r="L38" s="673"/>
      <c r="M38" s="673"/>
      <c r="N38" s="673"/>
      <c r="O38" s="673"/>
      <c r="P38" s="675"/>
      <c r="Q38" s="676"/>
      <c r="R38" s="677"/>
      <c r="S38" s="677"/>
      <c r="T38" s="920"/>
    </row>
    <row r="39" spans="1:20" s="111" customFormat="1" ht="11.25" customHeight="1">
      <c r="A39" s="430" t="s">
        <v>308</v>
      </c>
      <c r="B39" s="431"/>
      <c r="C39" s="336"/>
      <c r="D39" s="336"/>
      <c r="E39" s="380"/>
      <c r="F39" s="917" t="s">
        <v>205</v>
      </c>
      <c r="G39" s="432"/>
      <c r="H39" s="432"/>
      <c r="I39" s="433"/>
      <c r="J39" s="434"/>
      <c r="K39" s="918" t="s">
        <v>206</v>
      </c>
      <c r="L39" s="678"/>
      <c r="M39" s="432"/>
      <c r="N39" s="435"/>
      <c r="O39" s="435"/>
      <c r="P39" s="436"/>
      <c r="Q39" s="437"/>
      <c r="R39" s="438"/>
      <c r="S39" s="438"/>
      <c r="T39" s="439"/>
    </row>
    <row r="40" spans="1:20" ht="10.5" customHeight="1">
      <c r="A40" s="430" t="s">
        <v>207</v>
      </c>
      <c r="B40" s="335"/>
      <c r="C40" s="679" t="s">
        <v>208</v>
      </c>
      <c r="D40" s="336"/>
      <c r="E40" s="380"/>
      <c r="F40" s="919" t="s">
        <v>209</v>
      </c>
      <c r="G40" s="336"/>
      <c r="H40" s="380"/>
      <c r="I40" s="336" t="s">
        <v>210</v>
      </c>
      <c r="J40" s="380"/>
      <c r="K40" s="680" t="s">
        <v>211</v>
      </c>
      <c r="L40" s="395"/>
      <c r="M40" s="395"/>
      <c r="N40" s="396"/>
      <c r="O40" s="919" t="s">
        <v>212</v>
      </c>
      <c r="P40" s="380"/>
      <c r="Q40" s="428"/>
      <c r="R40" s="429"/>
      <c r="S40" s="429"/>
      <c r="T40" s="215"/>
    </row>
    <row r="41" spans="1:19" s="441" customFormat="1" ht="23.25" customHeight="1">
      <c r="A41" s="1077">
        <v>40513</v>
      </c>
      <c r="B41" s="1078"/>
      <c r="C41" s="1078">
        <v>42338</v>
      </c>
      <c r="D41" s="1078"/>
      <c r="E41" s="1079"/>
      <c r="F41" s="1080">
        <f>'Initial Budget'!I61</f>
        <v>11475</v>
      </c>
      <c r="G41" s="1080"/>
      <c r="H41" s="1081"/>
      <c r="I41" s="1082">
        <f>'Initial Budget'!I63+Checklist!L39</f>
        <v>19450.125</v>
      </c>
      <c r="J41" s="1083"/>
      <c r="K41" s="1107">
        <f>NonModularWorksheet!C44</f>
        <v>60922</v>
      </c>
      <c r="L41" s="1082"/>
      <c r="M41" s="1082"/>
      <c r="N41" s="1083"/>
      <c r="O41" s="1082">
        <f>NonModularWorksheet!G102</f>
        <v>103262.79000000001</v>
      </c>
      <c r="P41" s="1083"/>
      <c r="Q41" s="440"/>
      <c r="R41" s="440"/>
      <c r="S41" s="440"/>
    </row>
    <row r="42" spans="1:16" s="602" customFormat="1" ht="13.5" customHeight="1">
      <c r="A42" s="671" t="s">
        <v>213</v>
      </c>
      <c r="B42" s="672"/>
      <c r="C42" s="673"/>
      <c r="D42" s="673"/>
      <c r="E42" s="673"/>
      <c r="F42" s="681"/>
      <c r="G42" s="673"/>
      <c r="H42" s="674"/>
      <c r="I42" s="652" t="s">
        <v>214</v>
      </c>
      <c r="J42" s="673"/>
      <c r="K42" s="673"/>
      <c r="L42" s="673"/>
      <c r="M42" s="673"/>
      <c r="N42" s="673"/>
      <c r="O42" s="673"/>
      <c r="P42" s="674"/>
    </row>
    <row r="43" spans="1:16" ht="19.5" customHeight="1">
      <c r="A43" s="443" t="s">
        <v>215</v>
      </c>
      <c r="B43" s="544" t="s">
        <v>189</v>
      </c>
      <c r="C43" s="445"/>
      <c r="D43" s="404"/>
      <c r="E43" s="404"/>
      <c r="F43" s="404"/>
      <c r="G43" s="404"/>
      <c r="H43" s="405"/>
      <c r="I43" s="442"/>
      <c r="J43" s="1025" t="s">
        <v>216</v>
      </c>
      <c r="K43" s="1026"/>
      <c r="L43" s="1027" t="s">
        <v>217</v>
      </c>
      <c r="M43" s="1026"/>
      <c r="N43" s="1028" t="s">
        <v>218</v>
      </c>
      <c r="O43" s="1036" t="s">
        <v>378</v>
      </c>
      <c r="P43" s="674"/>
    </row>
    <row r="44" spans="1:16" ht="18" customHeight="1">
      <c r="A44" s="416"/>
      <c r="H44" s="448"/>
      <c r="I44" s="804"/>
      <c r="J44" s="652" t="s">
        <v>221</v>
      </c>
      <c r="K44" s="1029" t="s">
        <v>63</v>
      </c>
      <c r="L44" s="681" t="s">
        <v>222</v>
      </c>
      <c r="M44" s="681"/>
      <c r="N44" s="672"/>
      <c r="O44" s="672"/>
      <c r="P44" s="1030"/>
    </row>
    <row r="45" spans="1:16" ht="20.25" customHeight="1">
      <c r="A45" s="446" t="s">
        <v>219</v>
      </c>
      <c r="B45" s="543" t="s">
        <v>220</v>
      </c>
      <c r="C45" s="445"/>
      <c r="D45" s="404"/>
      <c r="E45" s="404"/>
      <c r="F45" s="404"/>
      <c r="G45" s="447"/>
      <c r="H45" s="405"/>
      <c r="I45" s="442"/>
      <c r="J45" s="1025" t="s">
        <v>223</v>
      </c>
      <c r="K45" s="1026"/>
      <c r="L45" s="681" t="s">
        <v>224</v>
      </c>
      <c r="M45" s="1031"/>
      <c r="N45" s="1032" t="s">
        <v>225</v>
      </c>
      <c r="O45" s="672"/>
      <c r="P45" s="674"/>
    </row>
    <row r="46" spans="1:16" ht="26.25" customHeight="1">
      <c r="A46" s="449"/>
      <c r="B46" s="544" t="s">
        <v>192</v>
      </c>
      <c r="C46" s="450"/>
      <c r="D46" s="404"/>
      <c r="E46" s="404"/>
      <c r="F46" s="404"/>
      <c r="G46" s="404"/>
      <c r="H46" s="405"/>
      <c r="I46" s="892" t="s">
        <v>380</v>
      </c>
      <c r="J46" s="418"/>
      <c r="K46" s="892" t="s">
        <v>379</v>
      </c>
      <c r="L46" s="418"/>
      <c r="M46" s="418"/>
      <c r="N46" s="1033"/>
      <c r="O46" s="1034"/>
      <c r="P46" s="1035"/>
    </row>
    <row r="47" spans="1:16" ht="16.5" customHeight="1">
      <c r="A47" s="449"/>
      <c r="B47" s="444"/>
      <c r="C47" s="404"/>
      <c r="D47" s="404"/>
      <c r="E47" s="404"/>
      <c r="F47" s="404"/>
      <c r="G47" s="447"/>
      <c r="H47" s="448"/>
      <c r="I47" s="652" t="s">
        <v>226</v>
      </c>
      <c r="J47" s="451"/>
      <c r="K47" s="451"/>
      <c r="L47" s="451"/>
      <c r="M47" s="452"/>
      <c r="N47" s="585"/>
      <c r="P47" s="586"/>
    </row>
    <row r="48" spans="1:16" s="64" customFormat="1" ht="12" customHeight="1">
      <c r="A48" s="453"/>
      <c r="B48" s="454"/>
      <c r="C48" s="399"/>
      <c r="D48" s="399"/>
      <c r="E48" s="399"/>
      <c r="F48" s="399"/>
      <c r="G48" s="455"/>
      <c r="H48" s="456"/>
      <c r="I48" s="457"/>
      <c r="J48" s="545" t="s">
        <v>227</v>
      </c>
      <c r="K48" s="458"/>
      <c r="L48" s="459"/>
      <c r="M48" s="459"/>
      <c r="N48" s="460"/>
      <c r="O48" s="461"/>
      <c r="P48" s="462"/>
    </row>
    <row r="49" spans="1:16" s="422" customFormat="1" ht="15" customHeight="1">
      <c r="A49" s="449"/>
      <c r="B49" s="444"/>
      <c r="C49" s="404"/>
      <c r="D49" s="404"/>
      <c r="E49" s="404"/>
      <c r="F49" s="404"/>
      <c r="G49" s="447"/>
      <c r="H49" s="448"/>
      <c r="I49" s="1100" t="s">
        <v>309</v>
      </c>
      <c r="J49" s="1101"/>
      <c r="K49" s="1101"/>
      <c r="L49" s="1024"/>
      <c r="M49" s="1024"/>
      <c r="N49" s="1037" t="s">
        <v>310</v>
      </c>
      <c r="O49" s="461"/>
      <c r="P49" s="463"/>
    </row>
    <row r="50" spans="1:16" s="119" customFormat="1" ht="6.75" customHeight="1">
      <c r="A50" s="539"/>
      <c r="B50" s="464"/>
      <c r="C50" s="413"/>
      <c r="D50" s="413"/>
      <c r="E50" s="413"/>
      <c r="F50" s="413"/>
      <c r="G50" s="465"/>
      <c r="H50" s="466"/>
      <c r="I50" s="1102"/>
      <c r="J50" s="1103"/>
      <c r="K50" s="1103"/>
      <c r="L50" s="540"/>
      <c r="M50" s="540"/>
      <c r="N50" s="467"/>
      <c r="O50" s="468"/>
      <c r="P50" s="469"/>
    </row>
    <row r="51" spans="1:16" s="602" customFormat="1" ht="15.75" customHeight="1">
      <c r="A51" s="682" t="s">
        <v>228</v>
      </c>
      <c r="B51" s="673"/>
      <c r="C51" s="673"/>
      <c r="D51" s="673"/>
      <c r="E51" s="683"/>
      <c r="F51" s="683"/>
      <c r="G51" s="683"/>
      <c r="H51" s="684"/>
      <c r="I51" s="652" t="s">
        <v>229</v>
      </c>
      <c r="J51" s="673"/>
      <c r="K51" s="673"/>
      <c r="L51" s="673"/>
      <c r="M51" s="673"/>
      <c r="N51" s="673"/>
      <c r="O51" s="673"/>
      <c r="P51" s="674"/>
    </row>
    <row r="52" spans="1:16" ht="15" customHeight="1">
      <c r="A52" s="470" t="s">
        <v>215</v>
      </c>
      <c r="B52" s="544" t="s">
        <v>230</v>
      </c>
      <c r="C52" s="546"/>
      <c r="D52" s="404"/>
      <c r="E52" s="404"/>
      <c r="F52" s="404"/>
      <c r="G52" s="404"/>
      <c r="H52" s="405"/>
      <c r="I52" s="178" t="s">
        <v>215</v>
      </c>
      <c r="J52" s="541" t="s">
        <v>230</v>
      </c>
      <c r="K52" s="404"/>
      <c r="L52" s="450"/>
      <c r="M52" s="450"/>
      <c r="N52" s="404"/>
      <c r="O52" s="404"/>
      <c r="P52" s="405"/>
    </row>
    <row r="53" spans="1:16" ht="23.25" customHeight="1">
      <c r="A53" s="471" t="s">
        <v>231</v>
      </c>
      <c r="B53" s="544" t="s">
        <v>336</v>
      </c>
      <c r="C53" s="450"/>
      <c r="D53" s="404"/>
      <c r="E53" s="404"/>
      <c r="F53" s="404"/>
      <c r="G53" s="404"/>
      <c r="H53" s="405"/>
      <c r="I53" s="472" t="s">
        <v>231</v>
      </c>
      <c r="J53" s="541" t="s">
        <v>336</v>
      </c>
      <c r="K53" s="473"/>
      <c r="L53" s="450"/>
      <c r="M53" s="450"/>
      <c r="N53" s="404"/>
      <c r="O53" s="404"/>
      <c r="P53" s="405"/>
    </row>
    <row r="54" spans="1:16" ht="17.25" customHeight="1">
      <c r="A54" s="471" t="s">
        <v>219</v>
      </c>
      <c r="B54" s="544" t="s">
        <v>232</v>
      </c>
      <c r="C54" s="450"/>
      <c r="D54" s="404"/>
      <c r="E54" s="404"/>
      <c r="F54" s="404"/>
      <c r="G54" s="404"/>
      <c r="H54" s="405"/>
      <c r="I54" s="472" t="s">
        <v>219</v>
      </c>
      <c r="J54" s="541" t="s">
        <v>232</v>
      </c>
      <c r="K54" s="473"/>
      <c r="L54" s="450"/>
      <c r="M54" s="450"/>
      <c r="N54" s="404"/>
      <c r="O54" s="404"/>
      <c r="P54" s="405"/>
    </row>
    <row r="55" spans="1:16" s="64" customFormat="1" ht="16.5" customHeight="1">
      <c r="A55" s="474"/>
      <c r="B55" s="544" t="s">
        <v>189</v>
      </c>
      <c r="C55" s="450"/>
      <c r="D55" s="399"/>
      <c r="E55" s="399"/>
      <c r="F55" s="399"/>
      <c r="G55" s="399"/>
      <c r="H55" s="400"/>
      <c r="I55" s="472"/>
      <c r="J55" s="541" t="s">
        <v>189</v>
      </c>
      <c r="K55" s="475"/>
      <c r="L55" s="450"/>
      <c r="M55" s="450"/>
      <c r="N55" s="399"/>
      <c r="O55" s="399"/>
      <c r="P55" s="400"/>
    </row>
    <row r="56" spans="1:16" s="64" customFormat="1" ht="17.25" customHeight="1">
      <c r="A56" s="474"/>
      <c r="B56" s="544" t="s">
        <v>220</v>
      </c>
      <c r="C56" s="450"/>
      <c r="D56" s="399"/>
      <c r="E56" s="399"/>
      <c r="F56" s="399"/>
      <c r="G56" s="399"/>
      <c r="H56" s="400"/>
      <c r="I56" s="472"/>
      <c r="J56" s="541" t="s">
        <v>220</v>
      </c>
      <c r="K56" s="475"/>
      <c r="L56" s="450"/>
      <c r="M56" s="450"/>
      <c r="N56" s="399"/>
      <c r="O56" s="399"/>
      <c r="P56" s="400"/>
    </row>
    <row r="57" spans="1:16" s="64" customFormat="1" ht="21" customHeight="1">
      <c r="A57" s="474"/>
      <c r="B57" s="544" t="s">
        <v>192</v>
      </c>
      <c r="C57" s="450"/>
      <c r="D57" s="399"/>
      <c r="E57" s="399"/>
      <c r="F57" s="399"/>
      <c r="G57" s="399"/>
      <c r="H57" s="400"/>
      <c r="I57" s="472"/>
      <c r="J57" s="541" t="s">
        <v>192</v>
      </c>
      <c r="K57" s="475"/>
      <c r="L57" s="450"/>
      <c r="M57" s="450"/>
      <c r="N57" s="399"/>
      <c r="O57" s="399"/>
      <c r="P57" s="400"/>
    </row>
    <row r="58" spans="1:16" ht="0.75" customHeight="1">
      <c r="A58" s="476"/>
      <c r="B58" s="477"/>
      <c r="C58" s="404"/>
      <c r="D58" s="404"/>
      <c r="E58" s="404"/>
      <c r="F58" s="404"/>
      <c r="G58" s="404"/>
      <c r="H58" s="405"/>
      <c r="I58" s="472"/>
      <c r="J58" s="404"/>
      <c r="K58" s="473"/>
      <c r="L58" s="450"/>
      <c r="M58" s="450"/>
      <c r="N58" s="404"/>
      <c r="O58" s="404"/>
      <c r="P58" s="405"/>
    </row>
    <row r="59" spans="1:16" ht="15" customHeight="1">
      <c r="A59" s="471" t="s">
        <v>233</v>
      </c>
      <c r="B59" s="547" t="s">
        <v>387</v>
      </c>
      <c r="C59" s="404"/>
      <c r="D59" s="472" t="s">
        <v>234</v>
      </c>
      <c r="E59" s="547" t="s">
        <v>388</v>
      </c>
      <c r="F59" s="404"/>
      <c r="G59" s="404"/>
      <c r="H59" s="405"/>
      <c r="I59" s="472" t="s">
        <v>233</v>
      </c>
      <c r="J59" s="541" t="s">
        <v>387</v>
      </c>
      <c r="K59" s="473"/>
      <c r="L59" s="450"/>
      <c r="M59" s="450"/>
      <c r="N59" s="478" t="s">
        <v>234</v>
      </c>
      <c r="O59" s="541" t="s">
        <v>388</v>
      </c>
      <c r="P59" s="405"/>
    </row>
    <row r="60" spans="1:16" s="422" customFormat="1" ht="17.25" customHeight="1">
      <c r="A60" s="479" t="s">
        <v>235</v>
      </c>
      <c r="B60" s="1038" t="s">
        <v>236</v>
      </c>
      <c r="C60" s="413"/>
      <c r="D60" s="413"/>
      <c r="E60" s="413"/>
      <c r="F60" s="413"/>
      <c r="G60" s="413"/>
      <c r="H60" s="480"/>
      <c r="I60" s="481" t="s">
        <v>235</v>
      </c>
      <c r="J60" s="548" t="s">
        <v>236</v>
      </c>
      <c r="K60" s="482"/>
      <c r="L60" s="483"/>
      <c r="M60" s="483"/>
      <c r="N60" s="413"/>
      <c r="O60" s="413"/>
      <c r="P60" s="480"/>
    </row>
    <row r="61" spans="1:18" ht="11.25" customHeight="1">
      <c r="A61" s="808" t="s">
        <v>238</v>
      </c>
      <c r="B61" s="395"/>
      <c r="C61" s="395"/>
      <c r="D61" s="395"/>
      <c r="E61" s="395"/>
      <c r="F61" s="395"/>
      <c r="G61" s="395"/>
      <c r="H61" s="396"/>
      <c r="I61" s="597" t="s">
        <v>239</v>
      </c>
      <c r="J61" s="335"/>
      <c r="K61" s="335"/>
      <c r="L61" s="335"/>
      <c r="M61" s="335"/>
      <c r="N61" s="335"/>
      <c r="O61" s="492"/>
      <c r="P61" s="380" t="s">
        <v>237</v>
      </c>
      <c r="R61" s="119"/>
    </row>
    <row r="62" spans="1:18" ht="14.25" customHeight="1">
      <c r="A62" s="470"/>
      <c r="B62" s="442"/>
      <c r="C62" s="442"/>
      <c r="D62" s="442"/>
      <c r="E62" s="442"/>
      <c r="F62" s="442"/>
      <c r="G62" s="442"/>
      <c r="H62" s="484"/>
      <c r="I62" s="493" t="s">
        <v>240</v>
      </c>
      <c r="J62" s="494"/>
      <c r="K62" s="494"/>
      <c r="L62" s="494"/>
      <c r="M62" s="494"/>
      <c r="N62" s="494"/>
      <c r="O62" s="495"/>
      <c r="P62" s="496"/>
      <c r="R62" s="119"/>
    </row>
    <row r="63" spans="1:18" ht="10.5" customHeight="1">
      <c r="A63" s="470"/>
      <c r="B63" s="442"/>
      <c r="C63" s="442"/>
      <c r="D63" s="442"/>
      <c r="E63" s="442"/>
      <c r="F63" s="442"/>
      <c r="G63" s="442"/>
      <c r="H63" s="484"/>
      <c r="I63" s="387"/>
      <c r="J63" s="387"/>
      <c r="K63" s="387"/>
      <c r="L63" s="387"/>
      <c r="M63" s="387"/>
      <c r="N63" s="387"/>
      <c r="O63" s="485"/>
      <c r="P63" s="486"/>
      <c r="R63" s="119"/>
    </row>
    <row r="64" spans="1:18" ht="18" customHeight="1">
      <c r="A64" s="470"/>
      <c r="B64" s="442"/>
      <c r="C64" s="442"/>
      <c r="D64" s="442"/>
      <c r="E64" s="442"/>
      <c r="F64" s="442"/>
      <c r="G64" s="442"/>
      <c r="H64" s="484"/>
      <c r="I64" s="387"/>
      <c r="J64" s="387"/>
      <c r="K64" s="387"/>
      <c r="L64" s="387"/>
      <c r="M64" s="387"/>
      <c r="N64" s="387"/>
      <c r="O64" s="485"/>
      <c r="P64" s="497">
        <f ca="1">NOW()</f>
        <v>41093.48523240741</v>
      </c>
      <c r="R64" s="119"/>
    </row>
    <row r="65" spans="1:18" ht="17.25" customHeight="1">
      <c r="A65" s="487"/>
      <c r="B65" s="488"/>
      <c r="C65" s="488"/>
      <c r="D65" s="488"/>
      <c r="E65" s="488"/>
      <c r="F65" s="488"/>
      <c r="G65" s="488"/>
      <c r="H65" s="489"/>
      <c r="I65" s="490"/>
      <c r="J65" s="490"/>
      <c r="K65" s="490"/>
      <c r="L65" s="490"/>
      <c r="M65" s="490"/>
      <c r="N65" s="490"/>
      <c r="O65" s="491"/>
      <c r="P65" s="498"/>
      <c r="R65" s="119"/>
    </row>
    <row r="66" spans="1:16" s="732" customFormat="1" ht="18" customHeight="1">
      <c r="A66" s="728" t="s">
        <v>389</v>
      </c>
      <c r="B66" s="728"/>
      <c r="C66" s="728"/>
      <c r="D66" s="728"/>
      <c r="E66" s="728"/>
      <c r="F66" s="728"/>
      <c r="G66" s="735" t="s">
        <v>241</v>
      </c>
      <c r="H66" s="736"/>
      <c r="I66" s="737"/>
      <c r="J66" s="737"/>
      <c r="K66" s="738"/>
      <c r="L66" s="738"/>
      <c r="M66" s="738"/>
      <c r="N66" s="738"/>
      <c r="O66" s="738"/>
      <c r="P66" s="739" t="s">
        <v>242</v>
      </c>
    </row>
    <row r="67" spans="3:14" ht="14.25" customHeight="1">
      <c r="C67" s="499"/>
      <c r="D67" s="499"/>
      <c r="L67" s="215"/>
      <c r="M67" s="215"/>
      <c r="N67"/>
    </row>
    <row r="68" spans="1:16" ht="14.25" customHeight="1">
      <c r="A68" s="5" t="s">
        <v>2</v>
      </c>
      <c r="B68" s="116" t="s">
        <v>20</v>
      </c>
      <c r="C68" s="770"/>
      <c r="D68" s="770"/>
      <c r="E68" s="770"/>
      <c r="F68" s="770"/>
      <c r="G68" s="770"/>
      <c r="H68" s="770"/>
      <c r="I68" s="770"/>
      <c r="J68" s="64"/>
      <c r="K68" s="64"/>
      <c r="L68" s="402"/>
      <c r="M68" s="402"/>
      <c r="N68" s="64"/>
      <c r="O68" s="64"/>
      <c r="P68" s="64"/>
    </row>
    <row r="69" spans="1:16" ht="16.5" customHeight="1">
      <c r="A69" s="5"/>
      <c r="B69" s="116" t="s">
        <v>331</v>
      </c>
      <c r="C69" s="770"/>
      <c r="D69" s="770"/>
      <c r="E69" s="770"/>
      <c r="F69" s="770"/>
      <c r="G69" s="770"/>
      <c r="H69" s="770"/>
      <c r="I69" s="770"/>
      <c r="J69" s="64"/>
      <c r="K69" s="64"/>
      <c r="L69" s="402"/>
      <c r="M69" s="402"/>
      <c r="N69" s="64"/>
      <c r="O69" s="64"/>
      <c r="P69" s="64"/>
    </row>
    <row r="70" spans="1:16" ht="10.5" customHeight="1">
      <c r="A70" s="5"/>
      <c r="B70" s="771" t="s">
        <v>243</v>
      </c>
      <c r="C70" s="770"/>
      <c r="D70" s="770"/>
      <c r="E70" s="770"/>
      <c r="F70" s="770"/>
      <c r="G70" s="770"/>
      <c r="H70" s="770"/>
      <c r="I70" s="770"/>
      <c r="J70" s="64"/>
      <c r="K70" s="64"/>
      <c r="L70" s="402"/>
      <c r="M70" s="402"/>
      <c r="N70" s="64"/>
      <c r="O70" s="64"/>
      <c r="P70" s="64"/>
    </row>
    <row r="71" spans="1:16" ht="14.25" customHeight="1">
      <c r="A71" s="5"/>
      <c r="B71" s="772" t="s">
        <v>332</v>
      </c>
      <c r="C71" s="770"/>
      <c r="D71" s="770"/>
      <c r="E71" s="770"/>
      <c r="F71" s="770"/>
      <c r="G71" s="770"/>
      <c r="H71" s="770"/>
      <c r="I71" s="770"/>
      <c r="J71" s="773"/>
      <c r="K71" s="64"/>
      <c r="L71" s="774"/>
      <c r="M71" s="402"/>
      <c r="N71" s="64"/>
      <c r="O71" s="64"/>
      <c r="P71" s="64"/>
    </row>
    <row r="72" spans="1:16" ht="14.25" customHeight="1">
      <c r="A72" s="5"/>
      <c r="B72" s="772" t="s">
        <v>244</v>
      </c>
      <c r="C72" s="770"/>
      <c r="D72" s="770"/>
      <c r="E72" s="770"/>
      <c r="F72" s="770"/>
      <c r="G72" s="770"/>
      <c r="H72" s="770"/>
      <c r="I72" s="770"/>
      <c r="J72" s="773"/>
      <c r="K72" s="773"/>
      <c r="L72" s="774"/>
      <c r="M72" s="402"/>
      <c r="N72" s="64"/>
      <c r="O72" s="64"/>
      <c r="P72" s="64"/>
    </row>
    <row r="73" spans="1:16" ht="10.5" customHeight="1">
      <c r="A73" s="5"/>
      <c r="B73" s="772" t="s">
        <v>245</v>
      </c>
      <c r="C73" s="770"/>
      <c r="D73" s="770"/>
      <c r="E73" s="770"/>
      <c r="F73" s="770"/>
      <c r="G73" s="770"/>
      <c r="H73" s="770"/>
      <c r="I73" s="770"/>
      <c r="J73" s="773"/>
      <c r="K73" s="773"/>
      <c r="L73" s="774"/>
      <c r="M73" s="402"/>
      <c r="N73" s="64"/>
      <c r="O73" s="64"/>
      <c r="P73" s="64"/>
    </row>
    <row r="74" spans="1:16" ht="12.75">
      <c r="A74" s="775"/>
      <c r="B74" s="776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</row>
    <row r="75" spans="1:16" ht="12.75">
      <c r="A75" s="64"/>
      <c r="B75" s="777" t="s">
        <v>52</v>
      </c>
      <c r="C75" s="66" t="s">
        <v>22</v>
      </c>
      <c r="D75" s="778" t="s">
        <v>23</v>
      </c>
      <c r="E75" s="68" t="s">
        <v>24</v>
      </c>
      <c r="F75" s="779"/>
      <c r="G75" s="779"/>
      <c r="H75" s="779"/>
      <c r="I75" s="779"/>
      <c r="J75" s="408"/>
      <c r="K75" s="408"/>
      <c r="L75" s="408"/>
      <c r="M75" s="408"/>
      <c r="N75" s="408"/>
      <c r="O75" s="408"/>
      <c r="P75" s="408"/>
    </row>
    <row r="76" spans="1:16" ht="12.75">
      <c r="A76" s="64"/>
      <c r="B76" s="64"/>
      <c r="C76" s="69" t="s">
        <v>25</v>
      </c>
      <c r="D76" s="778" t="s">
        <v>23</v>
      </c>
      <c r="E76" s="68" t="s">
        <v>26</v>
      </c>
      <c r="F76" s="779"/>
      <c r="G76" s="779"/>
      <c r="H76" s="779"/>
      <c r="I76" s="779"/>
      <c r="J76" s="408"/>
      <c r="K76" s="408"/>
      <c r="L76" s="408"/>
      <c r="M76" s="408"/>
      <c r="N76" s="408"/>
      <c r="O76" s="408"/>
      <c r="P76" s="408"/>
    </row>
    <row r="77" spans="1:16" ht="12.75">
      <c r="A77" s="64"/>
      <c r="B77" s="64"/>
      <c r="C77" s="780" t="s">
        <v>27</v>
      </c>
      <c r="D77" s="778" t="s">
        <v>23</v>
      </c>
      <c r="E77" s="68" t="s">
        <v>28</v>
      </c>
      <c r="F77" s="779"/>
      <c r="G77" s="779"/>
      <c r="H77" s="779"/>
      <c r="I77" s="779"/>
      <c r="J77" s="408"/>
      <c r="K77" s="408"/>
      <c r="L77" s="408"/>
      <c r="M77" s="408"/>
      <c r="N77" s="408"/>
      <c r="O77" s="408"/>
      <c r="P77" s="408"/>
    </row>
    <row r="78" spans="1:16" ht="12.75">
      <c r="A78" s="64"/>
      <c r="B78" s="64"/>
      <c r="C78" s="73" t="s">
        <v>29</v>
      </c>
      <c r="D78" s="778" t="s">
        <v>23</v>
      </c>
      <c r="E78" s="68" t="s">
        <v>30</v>
      </c>
      <c r="F78" s="779"/>
      <c r="G78" s="779"/>
      <c r="H78" s="779"/>
      <c r="I78" s="779"/>
      <c r="J78" s="408"/>
      <c r="K78" s="408"/>
      <c r="L78" s="408"/>
      <c r="M78" s="408"/>
      <c r="N78" s="408"/>
      <c r="O78" s="408"/>
      <c r="P78" s="408"/>
    </row>
    <row r="79" spans="1:16" ht="12.75">
      <c r="A79" s="64"/>
      <c r="B79" s="64"/>
      <c r="C79" s="74" t="s">
        <v>31</v>
      </c>
      <c r="D79" s="778" t="s">
        <v>23</v>
      </c>
      <c r="E79" s="75" t="s">
        <v>32</v>
      </c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</row>
    <row r="80" spans="1:16" ht="12.75">
      <c r="A80" s="64"/>
      <c r="B80" s="64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</row>
    <row r="81" spans="3:16" ht="10.5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</row>
    <row r="85" spans="33:37" ht="12.75">
      <c r="AG85"/>
      <c r="AH85"/>
      <c r="AI85"/>
      <c r="AJ85"/>
      <c r="AK85"/>
    </row>
    <row r="86" spans="33:37" ht="12.75">
      <c r="AG86"/>
      <c r="AH86"/>
      <c r="AI86"/>
      <c r="AJ86"/>
      <c r="AK86"/>
    </row>
    <row r="87" spans="33:37" ht="12.75">
      <c r="AG87"/>
      <c r="AH87"/>
      <c r="AI87"/>
      <c r="AJ87"/>
      <c r="AK87"/>
    </row>
    <row r="88" spans="33:37" ht="12.75">
      <c r="AG88"/>
      <c r="AH88"/>
      <c r="AI88"/>
      <c r="AJ88"/>
      <c r="AK88"/>
    </row>
    <row r="89" spans="33:37" ht="12.75">
      <c r="AG89"/>
      <c r="AH89"/>
      <c r="AI89"/>
      <c r="AJ89"/>
      <c r="AK89"/>
    </row>
    <row r="90" spans="33:37" ht="12.75">
      <c r="AG90"/>
      <c r="AH90"/>
      <c r="AI90"/>
      <c r="AJ90"/>
      <c r="AK90"/>
    </row>
    <row r="91" spans="33:37" ht="12.75">
      <c r="AG91"/>
      <c r="AH91"/>
      <c r="AI91"/>
      <c r="AJ91"/>
      <c r="AK91"/>
    </row>
    <row r="92" spans="33:37" ht="12.75">
      <c r="AG92"/>
      <c r="AH92"/>
      <c r="AI92"/>
      <c r="AJ92"/>
      <c r="AK92"/>
    </row>
    <row r="93" spans="1:37" ht="12.75">
      <c r="A93" s="500"/>
      <c r="B93" s="500"/>
      <c r="C93" s="501"/>
      <c r="D93" s="501"/>
      <c r="E93" s="500"/>
      <c r="F93" s="500"/>
      <c r="G93" s="500"/>
      <c r="H93" s="500"/>
      <c r="AG93"/>
      <c r="AH93"/>
      <c r="AI93"/>
      <c r="AJ93"/>
      <c r="AK93"/>
    </row>
    <row r="94" spans="1:37" ht="12.75">
      <c r="A94" s="500"/>
      <c r="B94" s="500"/>
      <c r="C94" s="502"/>
      <c r="D94" s="500"/>
      <c r="E94" s="500"/>
      <c r="F94" s="500"/>
      <c r="G94" s="500"/>
      <c r="H94" s="500"/>
      <c r="AG94"/>
      <c r="AH94"/>
      <c r="AI94"/>
      <c r="AJ94"/>
      <c r="AK94"/>
    </row>
    <row r="95" spans="1:37" ht="12.75">
      <c r="A95" s="500"/>
      <c r="B95" s="503"/>
      <c r="C95" s="501"/>
      <c r="D95" s="501"/>
      <c r="E95" s="502"/>
      <c r="F95" s="500"/>
      <c r="G95" s="500"/>
      <c r="H95" s="500"/>
      <c r="AG95"/>
      <c r="AH95"/>
      <c r="AI95"/>
      <c r="AJ95"/>
      <c r="AK95"/>
    </row>
    <row r="96" spans="1:37" ht="12.75">
      <c r="A96" s="500"/>
      <c r="B96" s="503"/>
      <c r="C96" s="500"/>
      <c r="D96" s="500"/>
      <c r="E96" s="500"/>
      <c r="F96" s="500"/>
      <c r="G96" s="500"/>
      <c r="H96" s="500"/>
      <c r="AG96"/>
      <c r="AH96"/>
      <c r="AI96"/>
      <c r="AJ96"/>
      <c r="AK96"/>
    </row>
    <row r="97" spans="1:37" ht="12.75">
      <c r="A97" s="500"/>
      <c r="B97" s="502"/>
      <c r="C97" s="502"/>
      <c r="D97" s="500"/>
      <c r="E97" s="500"/>
      <c r="F97" s="502"/>
      <c r="G97" s="500"/>
      <c r="H97" s="500"/>
      <c r="AG97"/>
      <c r="AH97"/>
      <c r="AI97"/>
      <c r="AJ97"/>
      <c r="AK97"/>
    </row>
    <row r="98" spans="1:37" ht="12.75">
      <c r="A98" s="500"/>
      <c r="B98" s="502"/>
      <c r="C98" s="504"/>
      <c r="D98" s="500"/>
      <c r="E98" s="500"/>
      <c r="F98" s="502"/>
      <c r="G98" s="500"/>
      <c r="H98" s="500"/>
      <c r="AG98"/>
      <c r="AH98"/>
      <c r="AI98"/>
      <c r="AJ98"/>
      <c r="AK98"/>
    </row>
    <row r="99" spans="1:37" ht="12.75">
      <c r="A99" s="500"/>
      <c r="B99" s="502"/>
      <c r="C99" s="504"/>
      <c r="D99" s="500"/>
      <c r="E99" s="500"/>
      <c r="F99" s="502"/>
      <c r="G99" s="500"/>
      <c r="H99" s="500"/>
      <c r="AG99"/>
      <c r="AH99"/>
      <c r="AI99"/>
      <c r="AJ99"/>
      <c r="AK99"/>
    </row>
    <row r="100" spans="1:37" ht="12.75">
      <c r="A100" s="500"/>
      <c r="B100" s="502"/>
      <c r="C100" s="504"/>
      <c r="D100" s="500"/>
      <c r="E100" s="500"/>
      <c r="F100" s="502"/>
      <c r="G100" s="500"/>
      <c r="H100" s="500"/>
      <c r="AG100"/>
      <c r="AH100"/>
      <c r="AI100"/>
      <c r="AJ100"/>
      <c r="AK100"/>
    </row>
    <row r="101" spans="1:8" ht="10.5">
      <c r="A101" s="500"/>
      <c r="B101" s="502"/>
      <c r="C101" s="500"/>
      <c r="D101" s="500"/>
      <c r="E101" s="500"/>
      <c r="F101" s="502"/>
      <c r="G101" s="500"/>
      <c r="H101" s="500"/>
    </row>
    <row r="102" spans="1:8" ht="10.5">
      <c r="A102" s="500"/>
      <c r="B102" s="500"/>
      <c r="C102" s="500"/>
      <c r="D102" s="500"/>
      <c r="E102" s="500"/>
      <c r="F102" s="500"/>
      <c r="G102" s="500"/>
      <c r="H102" s="500"/>
    </row>
    <row r="103" spans="1:8" ht="10.5">
      <c r="A103" s="500"/>
      <c r="B103" s="502"/>
      <c r="C103" s="504"/>
      <c r="D103" s="500"/>
      <c r="E103" s="500"/>
      <c r="F103" s="500"/>
      <c r="G103" s="500"/>
      <c r="H103" s="500"/>
    </row>
    <row r="104" spans="1:8" ht="10.5">
      <c r="A104" s="500"/>
      <c r="B104" s="500"/>
      <c r="C104" s="500"/>
      <c r="D104" s="500"/>
      <c r="E104" s="500"/>
      <c r="F104" s="500"/>
      <c r="G104" s="500"/>
      <c r="H104" s="500"/>
    </row>
    <row r="105" spans="1:8" ht="10.5">
      <c r="A105" s="500"/>
      <c r="B105" s="502"/>
      <c r="C105" s="502"/>
      <c r="D105" s="500"/>
      <c r="E105" s="500"/>
      <c r="F105" s="500"/>
      <c r="G105" s="500"/>
      <c r="H105" s="500"/>
    </row>
    <row r="106" spans="1:8" ht="10.5">
      <c r="A106" s="500"/>
      <c r="B106" s="500"/>
      <c r="C106" s="500"/>
      <c r="D106" s="500"/>
      <c r="E106" s="500"/>
      <c r="F106" s="500"/>
      <c r="G106" s="500"/>
      <c r="H106" s="500"/>
    </row>
  </sheetData>
  <sheetProtection/>
  <mergeCells count="21">
    <mergeCell ref="I49:K49"/>
    <mergeCell ref="I50:K50"/>
    <mergeCell ref="I32:P32"/>
    <mergeCell ref="I37:M37"/>
    <mergeCell ref="K41:N41"/>
    <mergeCell ref="O41:P41"/>
    <mergeCell ref="J35:P35"/>
    <mergeCell ref="I41:J41"/>
    <mergeCell ref="F35:G35"/>
    <mergeCell ref="B5:N6"/>
    <mergeCell ref="A18:P18"/>
    <mergeCell ref="A22:H22"/>
    <mergeCell ref="A24:H24"/>
    <mergeCell ref="I24:L24"/>
    <mergeCell ref="A26:H26"/>
    <mergeCell ref="A28:H28"/>
    <mergeCell ref="B32:C32"/>
    <mergeCell ref="E32:H32"/>
    <mergeCell ref="A41:B41"/>
    <mergeCell ref="C41:E41"/>
    <mergeCell ref="F41:H41"/>
  </mergeCells>
  <dataValidations count="7">
    <dataValidation type="textLength" operator="lessThanOrEqual" allowBlank="1" showInputMessage="1" showErrorMessage="1" errorTitle="Character Length Restriction" error="Enter a title with 81 characters or less including spaces and punctuation.&#10;" sqref="A18:P18">
      <formula1>81</formula1>
    </dataValidation>
    <dataValidation allowBlank="1" showInputMessage="1" showErrorMessage="1" promptTitle="Automatic Calculation" prompt="Do not enter amount here if you plan to use the automatic calculation feature.  &#10;1) Answer modular grant question at top of page.&#10;2) Enter project dates in Box 6.  &#10;3) Enter budget info into &quot;Initial Budget&quot; sheet." sqref="I41:J41"/>
    <dataValidation allowBlank="1" showInputMessage="1" showErrorMessage="1" promptTitle="Automatic Calculation" prompt="Do not enter amount here if you plan to use the automatic calculation feature.  &#10;1) Answer modular grant question at top of page.  &#10;2) Enter project dates to the left.  &#10;3) Enter budget info into &quot;InitialBudget&quot; sheet. " sqref="K41:N41"/>
    <dataValidation allowBlank="1" showInputMessage="1" showErrorMessage="1" promptTitle="Automatic Calculation" prompt="Do not enter amount here if you plan to use the automatic calculation feature.  &#10;1) Answer modular grant question at top of page.  &#10;2) Enter project period dates to the left.  &#10;3) Enter budget info into &quot;InitialBudget&quot; sheet." sqref="O41:P41"/>
    <dataValidation type="list" allowBlank="1" showInputMessage="1" showErrorMessage="1" sqref="G9">
      <formula1>"Yes, No"</formula1>
    </dataValidation>
    <dataValidation allowBlank="1" showInputMessage="1" showErrorMessage="1" promptTitle="Automatic Calculation" prompt="Do not enter amount here if you plan to use the automatic calculation feature.  &#10;1) Answer modular grant question at top of page.  &#10;2) Enter the project period dates to the left.  &#10;3) Enter budget info into &quot;InitialBudget&quot; sheet.&#10;" sqref="F41:H41"/>
    <dataValidation errorStyle="information" allowBlank="1" showInputMessage="1" prompt="This is a required field.  If the PI does not have an eRA Commons User Name please contact the GCO to establish one." sqref="O24"/>
  </dataValidations>
  <printOptions/>
  <pageMargins left="0.5" right="0.5" top="0.43" bottom="0.37" header="0" footer="0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zoomScale="75" zoomScaleNormal="75" zoomScalePageLayoutView="0" workbookViewId="0" topLeftCell="A64">
      <selection activeCell="O33" sqref="O33"/>
    </sheetView>
  </sheetViews>
  <sheetFormatPr defaultColWidth="11.421875" defaultRowHeight="12.75"/>
  <cols>
    <col min="1" max="1" width="34.00390625" style="1" customWidth="1"/>
    <col min="2" max="2" width="15.7109375" style="1" customWidth="1"/>
    <col min="3" max="5" width="8.28125" style="1" customWidth="1"/>
    <col min="6" max="6" width="13.28125" style="1" customWidth="1"/>
    <col min="7" max="8" width="13.7109375" style="1" customWidth="1"/>
    <col min="9" max="10" width="15.57421875" style="1" customWidth="1"/>
    <col min="11" max="11" width="7.8515625" style="2" customWidth="1"/>
    <col min="12" max="12" width="6.57421875" style="1" customWidth="1"/>
    <col min="13" max="13" width="6.421875" style="1" customWidth="1"/>
    <col min="14" max="16384" width="11.421875" style="1" customWidth="1"/>
  </cols>
  <sheetData>
    <row r="1" ht="21.75" customHeight="1">
      <c r="A1" s="3"/>
    </row>
    <row r="2" ht="12.75">
      <c r="A2" s="3"/>
    </row>
    <row r="3" spans="1:11" s="615" customFormat="1" ht="12">
      <c r="A3" s="640"/>
      <c r="K3" s="614"/>
    </row>
    <row r="4" spans="1:14" ht="12.75">
      <c r="A4" s="3"/>
      <c r="N4" s="810"/>
    </row>
    <row r="5" spans="1:11" s="615" customFormat="1" ht="12">
      <c r="A5" s="640"/>
      <c r="K5" s="614"/>
    </row>
    <row r="6" ht="12.75">
      <c r="A6" s="3"/>
    </row>
    <row r="7" ht="12">
      <c r="A7" s="640"/>
    </row>
    <row r="8" ht="12.75">
      <c r="A8" s="3"/>
    </row>
    <row r="9" ht="12">
      <c r="A9" s="640"/>
    </row>
    <row r="10" ht="12.75">
      <c r="A10" s="3"/>
    </row>
    <row r="11" spans="1:11" s="615" customFormat="1" ht="12">
      <c r="A11" s="640"/>
      <c r="K11" s="614"/>
    </row>
    <row r="12" spans="1:11" s="615" customFormat="1" ht="7.5" customHeight="1">
      <c r="A12" s="640"/>
      <c r="K12" s="614"/>
    </row>
    <row r="13" spans="1:11" s="658" customFormat="1" ht="9" customHeight="1">
      <c r="A13" s="661"/>
      <c r="K13" s="657"/>
    </row>
    <row r="14" spans="1:17" s="663" customFormat="1" ht="13.5" customHeight="1">
      <c r="A14" s="3"/>
      <c r="C14" s="6"/>
      <c r="D14" s="6"/>
      <c r="E14" s="6"/>
      <c r="F14" s="6"/>
      <c r="G14" s="6"/>
      <c r="H14" s="6"/>
      <c r="I14" s="6"/>
      <c r="J14" s="6"/>
      <c r="K14" s="669"/>
      <c r="L14" s="6"/>
      <c r="M14" s="6"/>
      <c r="N14" s="6"/>
      <c r="O14" s="6"/>
      <c r="P14" s="6"/>
      <c r="Q14" s="6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spans="1:10" ht="15.75" customHeight="1">
      <c r="A24" s="941" t="s">
        <v>353</v>
      </c>
      <c r="B24" s="4"/>
      <c r="C24" s="928" t="str">
        <f>'Face Page'!$A$24</f>
        <v>    name</v>
      </c>
      <c r="D24" s="4"/>
      <c r="E24" s="4"/>
      <c r="H24" s="835"/>
      <c r="I24" s="835"/>
      <c r="J24" s="5"/>
    </row>
    <row r="25" spans="1:10" ht="15" customHeight="1" thickBot="1">
      <c r="A25" s="6"/>
      <c r="B25" s="6"/>
      <c r="C25" s="6"/>
      <c r="D25" s="6"/>
      <c r="E25" s="6"/>
      <c r="F25" s="6"/>
      <c r="G25" s="6"/>
      <c r="H25" s="6"/>
      <c r="I25" s="6"/>
      <c r="J25" s="5"/>
    </row>
    <row r="26" spans="1:14" ht="24.75" customHeight="1">
      <c r="A26" s="930" t="s">
        <v>3</v>
      </c>
      <c r="B26" s="7"/>
      <c r="C26" s="7"/>
      <c r="D26" s="7"/>
      <c r="E26" s="7"/>
      <c r="F26" s="8"/>
      <c r="G26" s="595" t="s">
        <v>393</v>
      </c>
      <c r="H26" s="9" t="s">
        <v>394</v>
      </c>
      <c r="I26" s="9"/>
      <c r="J26" s="5" t="s">
        <v>2</v>
      </c>
      <c r="N26" s="10"/>
    </row>
    <row r="27" spans="1:15" ht="24.75" customHeight="1">
      <c r="A27" s="931" t="s">
        <v>4</v>
      </c>
      <c r="B27" s="11"/>
      <c r="C27" s="11"/>
      <c r="D27" s="11"/>
      <c r="E27" s="11"/>
      <c r="F27" s="11"/>
      <c r="G27" s="1050">
        <f>'Face Page'!$A$41</f>
        <v>40513</v>
      </c>
      <c r="H27" s="1051"/>
      <c r="I27" s="1051">
        <f>sdate+364</f>
        <v>40877</v>
      </c>
      <c r="J27" s="1111" t="s">
        <v>5</v>
      </c>
      <c r="K27" s="1111"/>
      <c r="L27" s="1111"/>
      <c r="M27" s="1111"/>
      <c r="N27" s="1111"/>
      <c r="O27" s="1111"/>
    </row>
    <row r="28" spans="1:15" s="615" customFormat="1" ht="39.75" customHeight="1">
      <c r="A28" s="1112" t="s">
        <v>390</v>
      </c>
      <c r="B28" s="1113"/>
      <c r="C28" s="1113"/>
      <c r="D28" s="1113"/>
      <c r="E28" s="1113"/>
      <c r="F28" s="1113"/>
      <c r="G28" s="1113"/>
      <c r="H28" s="1113"/>
      <c r="I28" s="1113"/>
      <c r="J28" s="1111"/>
      <c r="K28" s="1111"/>
      <c r="L28" s="1111"/>
      <c r="M28" s="1111"/>
      <c r="N28" s="1111"/>
      <c r="O28" s="1111"/>
    </row>
    <row r="29" spans="1:13" s="615" customFormat="1" ht="33" customHeight="1">
      <c r="A29" s="933" t="s">
        <v>6</v>
      </c>
      <c r="B29" s="934" t="s">
        <v>7</v>
      </c>
      <c r="C29" s="1049"/>
      <c r="D29" s="1049"/>
      <c r="E29" s="1049"/>
      <c r="F29" s="686"/>
      <c r="G29" s="935" t="s">
        <v>8</v>
      </c>
      <c r="H29" s="934" t="s">
        <v>9</v>
      </c>
      <c r="I29" s="936" t="s">
        <v>347</v>
      </c>
      <c r="J29" s="12"/>
      <c r="K29" s="687"/>
      <c r="L29" s="688"/>
      <c r="M29" s="688"/>
    </row>
    <row r="30" spans="1:14" ht="33" customHeight="1">
      <c r="A30" s="559" t="s">
        <v>10</v>
      </c>
      <c r="B30" s="960" t="s">
        <v>356</v>
      </c>
      <c r="C30" s="560">
        <v>12</v>
      </c>
      <c r="D30" s="809"/>
      <c r="E30" s="809"/>
      <c r="F30" s="564">
        <v>0</v>
      </c>
      <c r="G30" s="561">
        <v>4500</v>
      </c>
      <c r="H30" s="562">
        <f>G30*Macros_Fringe!$B$11/100</f>
        <v>1237.5</v>
      </c>
      <c r="I30" s="563">
        <f aca="true" t="shared" si="0" ref="I30:I36">G30+H30</f>
        <v>5737.5</v>
      </c>
      <c r="J30" s="16"/>
      <c r="K30" s="13"/>
      <c r="L30" s="14"/>
      <c r="M30" s="14"/>
      <c r="N30" s="17"/>
    </row>
    <row r="31" spans="1:14" ht="33" customHeight="1">
      <c r="A31" s="559"/>
      <c r="B31" s="803"/>
      <c r="C31" s="560">
        <v>12</v>
      </c>
      <c r="D31" s="809"/>
      <c r="E31" s="809"/>
      <c r="F31" s="564">
        <v>0</v>
      </c>
      <c r="G31" s="561">
        <f aca="true" t="shared" si="1" ref="G30:G36">F31*C31/12</f>
        <v>0</v>
      </c>
      <c r="H31" s="562">
        <f>G31*Macros_Fringe!$B$11/100</f>
        <v>0</v>
      </c>
      <c r="I31" s="563">
        <f t="shared" si="0"/>
        <v>0</v>
      </c>
      <c r="J31" s="18"/>
      <c r="K31" s="13"/>
      <c r="L31" s="14"/>
      <c r="M31" s="14"/>
      <c r="N31" s="14"/>
    </row>
    <row r="32" spans="1:14" ht="33" customHeight="1">
      <c r="A32" s="559"/>
      <c r="B32" s="803"/>
      <c r="C32" s="560">
        <v>12</v>
      </c>
      <c r="D32" s="809"/>
      <c r="E32" s="809"/>
      <c r="F32" s="564">
        <v>0</v>
      </c>
      <c r="G32" s="561">
        <f t="shared" si="1"/>
        <v>0</v>
      </c>
      <c r="H32" s="562">
        <f>G32*Macros_Fringe!$B$11/100</f>
        <v>0</v>
      </c>
      <c r="I32" s="563">
        <f t="shared" si="0"/>
        <v>0</v>
      </c>
      <c r="J32" s="19"/>
      <c r="K32" s="13"/>
      <c r="L32" s="14"/>
      <c r="M32" s="14"/>
      <c r="N32" s="14"/>
    </row>
    <row r="33" spans="1:14" ht="33" customHeight="1">
      <c r="A33" s="559"/>
      <c r="B33" s="803"/>
      <c r="C33" s="560"/>
      <c r="D33" s="809"/>
      <c r="E33" s="809"/>
      <c r="F33" s="564">
        <v>0</v>
      </c>
      <c r="G33" s="561">
        <f t="shared" si="1"/>
        <v>0</v>
      </c>
      <c r="H33" s="562">
        <f>G33*Macros_Fringe!$B$11/100</f>
        <v>0</v>
      </c>
      <c r="I33" s="563">
        <f t="shared" si="0"/>
        <v>0</v>
      </c>
      <c r="J33" s="20"/>
      <c r="K33" s="13"/>
      <c r="L33" s="14"/>
      <c r="M33" s="14"/>
      <c r="N33" s="14"/>
    </row>
    <row r="34" spans="1:14" ht="33" customHeight="1">
      <c r="A34" s="559"/>
      <c r="B34" s="803"/>
      <c r="C34" s="560"/>
      <c r="D34" s="809"/>
      <c r="E34" s="809"/>
      <c r="F34" s="564">
        <v>0</v>
      </c>
      <c r="G34" s="561">
        <f t="shared" si="1"/>
        <v>0</v>
      </c>
      <c r="H34" s="562">
        <f>G34*Macros_Fringe!$B$11/100</f>
        <v>0</v>
      </c>
      <c r="I34" s="563">
        <f t="shared" si="0"/>
        <v>0</v>
      </c>
      <c r="J34" s="20"/>
      <c r="K34" s="13"/>
      <c r="L34" s="14"/>
      <c r="M34" s="14"/>
      <c r="N34" s="14"/>
    </row>
    <row r="35" spans="1:10" ht="33" customHeight="1">
      <c r="A35" s="559"/>
      <c r="B35" s="803"/>
      <c r="C35" s="560"/>
      <c r="D35" s="809"/>
      <c r="E35" s="809"/>
      <c r="F35" s="564">
        <v>0</v>
      </c>
      <c r="G35" s="561">
        <f t="shared" si="1"/>
        <v>0</v>
      </c>
      <c r="H35" s="562">
        <f>G35*Macros_Fringe!$B$11/100</f>
        <v>0</v>
      </c>
      <c r="I35" s="563">
        <f t="shared" si="0"/>
        <v>0</v>
      </c>
      <c r="J35" s="21" t="s">
        <v>11</v>
      </c>
    </row>
    <row r="36" spans="1:10" ht="33" customHeight="1" thickBot="1">
      <c r="A36" s="559"/>
      <c r="B36" s="803"/>
      <c r="C36" s="560"/>
      <c r="D36" s="809"/>
      <c r="E36" s="809"/>
      <c r="F36" s="564">
        <v>0</v>
      </c>
      <c r="G36" s="561">
        <f t="shared" si="1"/>
        <v>0</v>
      </c>
      <c r="H36" s="562">
        <f>G36*Macros_Fringe!$B$11/100</f>
        <v>0</v>
      </c>
      <c r="I36" s="563">
        <f t="shared" si="0"/>
        <v>0</v>
      </c>
      <c r="J36" s="959" t="s">
        <v>12</v>
      </c>
    </row>
    <row r="37" spans="1:10" ht="33" customHeight="1" thickBot="1">
      <c r="A37" s="22"/>
      <c r="B37" s="932" t="s">
        <v>13</v>
      </c>
      <c r="C37" s="24"/>
      <c r="D37" s="22"/>
      <c r="E37" s="22"/>
      <c r="F37" s="25"/>
      <c r="G37" s="584">
        <f>SUM(G30:G36)+'Initial Budget (2)'!G18</f>
        <v>9000</v>
      </c>
      <c r="H37" s="584">
        <f>SUM(H30:H36)+'Initial Budget (2)'!H18</f>
        <v>2475</v>
      </c>
      <c r="I37" s="584">
        <f>SUM(I30:I36)+'Initial Budget (2)'!I18</f>
        <v>11475</v>
      </c>
      <c r="J37" s="26">
        <f>I37/$I$63*100</f>
        <v>100</v>
      </c>
    </row>
    <row r="38" spans="1:10" ht="18" customHeight="1">
      <c r="A38" s="938" t="s">
        <v>14</v>
      </c>
      <c r="B38" s="823" t="s">
        <v>15</v>
      </c>
      <c r="C38" s="824"/>
      <c r="D38" s="825"/>
      <c r="E38" s="825"/>
      <c r="F38" s="825"/>
      <c r="G38" s="821">
        <v>0</v>
      </c>
      <c r="H38" s="549"/>
      <c r="I38" s="27"/>
      <c r="J38" s="28"/>
    </row>
    <row r="39" spans="1:10" ht="16.5" customHeight="1">
      <c r="A39" s="29"/>
      <c r="B39" s="576" t="s">
        <v>15</v>
      </c>
      <c r="C39" s="550"/>
      <c r="D39" s="551"/>
      <c r="E39" s="551"/>
      <c r="F39" s="551"/>
      <c r="G39" s="574">
        <v>0</v>
      </c>
      <c r="H39" s="552"/>
      <c r="I39" s="554">
        <f>SUM(G38:G39)</f>
        <v>0</v>
      </c>
      <c r="J39" s="28"/>
    </row>
    <row r="40" spans="1:10" ht="21" customHeight="1">
      <c r="A40" s="939" t="s">
        <v>349</v>
      </c>
      <c r="B40" s="566" t="s">
        <v>15</v>
      </c>
      <c r="C40" s="565">
        <v>0</v>
      </c>
      <c r="D40" s="566"/>
      <c r="E40" s="566"/>
      <c r="F40" s="566" t="s">
        <v>15</v>
      </c>
      <c r="G40" s="567"/>
      <c r="H40" s="568">
        <v>0</v>
      </c>
      <c r="I40" s="27"/>
      <c r="J40" s="36"/>
    </row>
    <row r="41" spans="1:10" ht="19.5" customHeight="1">
      <c r="A41" s="566" t="s">
        <v>15</v>
      </c>
      <c r="B41" s="37"/>
      <c r="C41" s="565">
        <v>0</v>
      </c>
      <c r="D41" s="569"/>
      <c r="E41" s="569"/>
      <c r="F41" s="566" t="s">
        <v>15</v>
      </c>
      <c r="G41" s="569"/>
      <c r="H41" s="570">
        <v>0</v>
      </c>
      <c r="I41" s="27"/>
      <c r="J41" s="36"/>
    </row>
    <row r="42" spans="1:10" ht="19.5" customHeight="1">
      <c r="A42" s="576" t="s">
        <v>15</v>
      </c>
      <c r="B42" s="39"/>
      <c r="C42" s="571">
        <v>0</v>
      </c>
      <c r="D42" s="572"/>
      <c r="E42" s="572"/>
      <c r="F42" s="576" t="s">
        <v>15</v>
      </c>
      <c r="G42" s="572"/>
      <c r="H42" s="573">
        <v>0</v>
      </c>
      <c r="I42" s="555">
        <f>SUM(C40:C42)+SUM(H40:H42)</f>
        <v>0</v>
      </c>
      <c r="J42" s="36"/>
    </row>
    <row r="43" spans="1:10" ht="15.75" customHeight="1">
      <c r="A43" s="939" t="s">
        <v>350</v>
      </c>
      <c r="B43" s="35"/>
      <c r="C43" s="34"/>
      <c r="D43" s="35"/>
      <c r="E43" s="35"/>
      <c r="F43" s="566" t="s">
        <v>15</v>
      </c>
      <c r="G43" s="569"/>
      <c r="H43" s="575">
        <v>0</v>
      </c>
      <c r="I43" s="27"/>
      <c r="J43" s="36"/>
    </row>
    <row r="44" spans="1:10" ht="15.75" customHeight="1">
      <c r="A44" s="578" t="s">
        <v>15</v>
      </c>
      <c r="B44" s="553"/>
      <c r="C44" s="565">
        <v>0</v>
      </c>
      <c r="D44" s="553"/>
      <c r="E44" s="553"/>
      <c r="F44" s="566" t="s">
        <v>15</v>
      </c>
      <c r="G44" s="566"/>
      <c r="H44" s="575">
        <v>0</v>
      </c>
      <c r="I44" s="27"/>
      <c r="J44" s="36"/>
    </row>
    <row r="45" spans="1:10" ht="15.75" customHeight="1">
      <c r="A45" s="578" t="s">
        <v>15</v>
      </c>
      <c r="B45" s="553"/>
      <c r="C45" s="565">
        <v>0</v>
      </c>
      <c r="D45" s="553"/>
      <c r="E45" s="553"/>
      <c r="F45" s="566" t="s">
        <v>15</v>
      </c>
      <c r="G45" s="566"/>
      <c r="H45" s="575">
        <v>0</v>
      </c>
      <c r="I45" s="27"/>
      <c r="J45" s="36"/>
    </row>
    <row r="46" spans="1:10" ht="15.75" customHeight="1">
      <c r="A46" s="578" t="s">
        <v>15</v>
      </c>
      <c r="B46" s="553"/>
      <c r="C46" s="565">
        <v>0</v>
      </c>
      <c r="D46" s="553"/>
      <c r="E46" s="553"/>
      <c r="F46" s="566" t="s">
        <v>15</v>
      </c>
      <c r="G46" s="566"/>
      <c r="H46" s="575">
        <v>0</v>
      </c>
      <c r="I46" s="27"/>
      <c r="J46" s="36"/>
    </row>
    <row r="47" spans="1:10" ht="15" customHeight="1">
      <c r="A47" s="578" t="s">
        <v>15</v>
      </c>
      <c r="B47" s="553"/>
      <c r="C47" s="565">
        <v>0</v>
      </c>
      <c r="D47" s="553"/>
      <c r="E47" s="553"/>
      <c r="F47" s="566" t="s">
        <v>15</v>
      </c>
      <c r="G47" s="566"/>
      <c r="H47" s="575">
        <v>0</v>
      </c>
      <c r="I47" s="27"/>
      <c r="J47" s="36"/>
    </row>
    <row r="48" spans="1:10" ht="18" customHeight="1">
      <c r="A48" s="579" t="s">
        <v>15</v>
      </c>
      <c r="B48" s="551"/>
      <c r="C48" s="571">
        <v>0</v>
      </c>
      <c r="D48" s="551"/>
      <c r="E48" s="551"/>
      <c r="F48" s="576" t="s">
        <v>15</v>
      </c>
      <c r="G48" s="576"/>
      <c r="H48" s="577">
        <v>0</v>
      </c>
      <c r="I48" s="556">
        <f>SUM(C44:C48)+SUM(H43:H48)</f>
        <v>0</v>
      </c>
      <c r="J48" s="36">
        <f>I48/$I$63*100</f>
        <v>0</v>
      </c>
    </row>
    <row r="49" spans="1:10" ht="18.75" customHeight="1">
      <c r="A49" s="939" t="s">
        <v>16</v>
      </c>
      <c r="B49" s="578" t="s">
        <v>15</v>
      </c>
      <c r="C49" s="42"/>
      <c r="D49" s="42"/>
      <c r="E49" s="42"/>
      <c r="F49" s="35"/>
      <c r="G49" s="42"/>
      <c r="H49" s="580">
        <v>0</v>
      </c>
      <c r="I49" s="27"/>
      <c r="J49" s="36"/>
    </row>
    <row r="50" spans="1:10" ht="15.75" customHeight="1">
      <c r="A50" s="39"/>
      <c r="B50" s="579" t="s">
        <v>15</v>
      </c>
      <c r="C50" s="29"/>
      <c r="D50" s="29"/>
      <c r="E50" s="29"/>
      <c r="F50" s="29"/>
      <c r="G50" s="29"/>
      <c r="H50" s="581">
        <v>0</v>
      </c>
      <c r="I50" s="556">
        <f>SUM(H49:H50)</f>
        <v>0</v>
      </c>
      <c r="J50" s="36"/>
    </row>
    <row r="51" spans="1:10" ht="19.5" customHeight="1">
      <c r="A51" s="826" t="s">
        <v>391</v>
      </c>
      <c r="B51" s="1068"/>
      <c r="C51" s="46"/>
      <c r="D51" s="46"/>
      <c r="E51" s="46"/>
      <c r="F51" s="46"/>
      <c r="G51" s="46"/>
      <c r="H51" s="580">
        <v>0</v>
      </c>
      <c r="I51" s="557">
        <f>H51</f>
        <v>0</v>
      </c>
      <c r="J51" s="36">
        <f>I51/$I$63*100</f>
        <v>0</v>
      </c>
    </row>
    <row r="52" spans="1:10" ht="18.75" customHeight="1">
      <c r="A52" s="827" t="s">
        <v>392</v>
      </c>
      <c r="B52" s="1067"/>
      <c r="C52" s="48"/>
      <c r="D52" s="48"/>
      <c r="E52" s="48"/>
      <c r="F52" s="48"/>
      <c r="G52" s="48"/>
      <c r="H52" s="582">
        <v>0</v>
      </c>
      <c r="I52" s="558">
        <f>H52</f>
        <v>0</v>
      </c>
      <c r="J52" s="36">
        <f>I52/$I$63*100</f>
        <v>0</v>
      </c>
    </row>
    <row r="53" spans="1:10" ht="23.25" customHeight="1">
      <c r="A53" s="939" t="s">
        <v>351</v>
      </c>
      <c r="B53" s="822"/>
      <c r="C53" s="35"/>
      <c r="D53" s="566" t="s">
        <v>15</v>
      </c>
      <c r="E53" s="566"/>
      <c r="F53" s="566"/>
      <c r="G53" s="35"/>
      <c r="H53" s="580">
        <v>0</v>
      </c>
      <c r="I53" s="27"/>
      <c r="J53" s="36"/>
    </row>
    <row r="54" spans="1:10" ht="18" customHeight="1">
      <c r="A54" s="29"/>
      <c r="B54" s="29"/>
      <c r="C54" s="29"/>
      <c r="D54" s="576" t="s">
        <v>15</v>
      </c>
      <c r="E54" s="576"/>
      <c r="F54" s="29"/>
      <c r="G54" s="29"/>
      <c r="H54" s="581">
        <v>0</v>
      </c>
      <c r="I54" s="556">
        <f>SUM(H53:H54)</f>
        <v>0</v>
      </c>
      <c r="J54" s="36">
        <f>I54/$I$63*100</f>
        <v>0</v>
      </c>
    </row>
    <row r="55" spans="1:10" ht="18.75" customHeight="1">
      <c r="A55" s="939" t="s">
        <v>352</v>
      </c>
      <c r="B55" s="35"/>
      <c r="C55" s="50"/>
      <c r="D55" s="35"/>
      <c r="E55" s="35"/>
      <c r="F55" s="566" t="s">
        <v>15</v>
      </c>
      <c r="G55" s="566"/>
      <c r="H55" s="580">
        <v>0</v>
      </c>
      <c r="I55" s="27"/>
      <c r="J55" s="36"/>
    </row>
    <row r="56" spans="1:10" ht="18.75" customHeight="1">
      <c r="A56" s="578" t="s">
        <v>15</v>
      </c>
      <c r="B56" s="37"/>
      <c r="C56" s="565">
        <v>0</v>
      </c>
      <c r="D56" s="35"/>
      <c r="E56" s="35"/>
      <c r="F56" s="578" t="s">
        <v>15</v>
      </c>
      <c r="G56" s="566"/>
      <c r="H56" s="570">
        <v>0</v>
      </c>
      <c r="I56" s="27"/>
      <c r="J56" s="36"/>
    </row>
    <row r="57" spans="1:10" ht="18.75" customHeight="1">
      <c r="A57" s="578" t="s">
        <v>15</v>
      </c>
      <c r="B57" s="51"/>
      <c r="C57" s="565">
        <v>0</v>
      </c>
      <c r="D57" s="35"/>
      <c r="E57" s="35"/>
      <c r="F57" s="578" t="s">
        <v>15</v>
      </c>
      <c r="G57" s="566"/>
      <c r="H57" s="570">
        <v>0</v>
      </c>
      <c r="I57" s="27"/>
      <c r="J57" s="36"/>
    </row>
    <row r="58" spans="1:10" ht="18.75" customHeight="1">
      <c r="A58" s="578" t="s">
        <v>15</v>
      </c>
      <c r="B58" s="51"/>
      <c r="C58" s="565">
        <v>0</v>
      </c>
      <c r="D58" s="35"/>
      <c r="E58" s="35"/>
      <c r="F58" s="578" t="s">
        <v>15</v>
      </c>
      <c r="G58" s="566"/>
      <c r="H58" s="570">
        <v>0</v>
      </c>
      <c r="I58" s="27"/>
      <c r="J58" s="36"/>
    </row>
    <row r="59" spans="1:11" ht="19.5" customHeight="1">
      <c r="A59" s="576" t="s">
        <v>15</v>
      </c>
      <c r="B59" s="39"/>
      <c r="C59" s="583">
        <v>0</v>
      </c>
      <c r="D59" s="29"/>
      <c r="E59" s="29"/>
      <c r="F59" s="579" t="s">
        <v>15</v>
      </c>
      <c r="G59" s="576"/>
      <c r="H59" s="581">
        <v>0</v>
      </c>
      <c r="I59" s="929">
        <f>SUM(C55:C59)+SUM(H55:H59)</f>
        <v>0</v>
      </c>
      <c r="J59" s="36"/>
      <c r="K59" s="946"/>
    </row>
    <row r="60" spans="1:11" s="946" customFormat="1" ht="21.75" customHeight="1">
      <c r="A60" s="945" t="s">
        <v>35</v>
      </c>
      <c r="C60" s="947"/>
      <c r="D60" s="948"/>
      <c r="E60" s="48"/>
      <c r="F60" s="77"/>
      <c r="G60" s="949"/>
      <c r="H60" s="950" t="s">
        <v>354</v>
      </c>
      <c r="I60" s="1040">
        <v>0</v>
      </c>
      <c r="J60" s="951"/>
      <c r="K60" s="952"/>
    </row>
    <row r="61" spans="1:11" s="955" customFormat="1" ht="30.75" customHeight="1">
      <c r="A61" s="942" t="s">
        <v>395</v>
      </c>
      <c r="B61" s="943"/>
      <c r="C61" s="943"/>
      <c r="D61" s="943"/>
      <c r="E61" s="943"/>
      <c r="F61" s="943"/>
      <c r="G61" s="943"/>
      <c r="H61" s="944"/>
      <c r="I61" s="1042">
        <f>SUM(I37,I39,I42,I48,I50,I51,I52,I54,I59,I60)</f>
        <v>11475</v>
      </c>
      <c r="J61" s="953">
        <f>SUM(J37:J59)</f>
        <v>100</v>
      </c>
      <c r="K61" s="954"/>
    </row>
    <row r="62" spans="1:11" s="946" customFormat="1" ht="21.75" customHeight="1">
      <c r="A62" s="956" t="s">
        <v>35</v>
      </c>
      <c r="B62" s="957"/>
      <c r="C62" s="958"/>
      <c r="D62" s="948"/>
      <c r="E62" s="48"/>
      <c r="F62" s="1052"/>
      <c r="G62" s="957"/>
      <c r="H62" s="701" t="s">
        <v>355</v>
      </c>
      <c r="I62" s="1041">
        <v>0</v>
      </c>
      <c r="J62" s="951">
        <f>I62/$I$63*100</f>
        <v>0</v>
      </c>
      <c r="K62" s="952"/>
    </row>
    <row r="63" spans="1:10" ht="30.75" customHeight="1">
      <c r="A63" s="937" t="s">
        <v>348</v>
      </c>
      <c r="B63" s="56"/>
      <c r="C63" s="56"/>
      <c r="D63" s="974"/>
      <c r="E63" s="57"/>
      <c r="F63" s="57"/>
      <c r="G63" s="57"/>
      <c r="H63" s="58"/>
      <c r="I63" s="1039">
        <f>SUM(I61,I62)</f>
        <v>11475</v>
      </c>
      <c r="J63" s="59">
        <f>I63/$I$63*100</f>
        <v>100</v>
      </c>
    </row>
    <row r="64" spans="1:11" s="615" customFormat="1" ht="12">
      <c r="A64" s="49" t="s">
        <v>389</v>
      </c>
      <c r="B64" s="49"/>
      <c r="D64" s="49" t="s">
        <v>18</v>
      </c>
      <c r="E64" s="49"/>
      <c r="F64" s="733"/>
      <c r="G64" s="49"/>
      <c r="H64" s="49"/>
      <c r="I64" s="734" t="s">
        <v>19</v>
      </c>
      <c r="J64" s="693"/>
      <c r="K64" s="614"/>
    </row>
    <row r="67" spans="1:11" s="10" customFormat="1" ht="12.75">
      <c r="A67" s="5" t="s">
        <v>2</v>
      </c>
      <c r="B67" s="60" t="s">
        <v>20</v>
      </c>
      <c r="C67" s="61"/>
      <c r="D67" s="61"/>
      <c r="E67" s="61"/>
      <c r="F67" s="61"/>
      <c r="G67" s="62"/>
      <c r="H67" s="62"/>
      <c r="I67" s="62"/>
      <c r="J67" s="62"/>
      <c r="K67" s="63"/>
    </row>
    <row r="68" spans="1:11" s="10" customFormat="1" ht="3.75" customHeight="1">
      <c r="A68" s="5"/>
      <c r="B68" s="60"/>
      <c r="C68" s="61"/>
      <c r="D68" s="61"/>
      <c r="E68" s="61"/>
      <c r="F68" s="61"/>
      <c r="G68" s="62"/>
      <c r="H68" s="62"/>
      <c r="I68" s="62"/>
      <c r="J68" s="62"/>
      <c r="K68" s="63"/>
    </row>
    <row r="69" spans="1:11" s="10" customFormat="1" ht="12.75">
      <c r="A69" s="64"/>
      <c r="K69" s="63"/>
    </row>
    <row r="70" spans="1:11" s="10" customFormat="1" ht="12.75">
      <c r="A70" s="65" t="s">
        <v>21</v>
      </c>
      <c r="B70" s="2"/>
      <c r="C70" s="1"/>
      <c r="K70" s="63"/>
    </row>
    <row r="71" spans="1:11" s="10" customFormat="1" ht="12.75">
      <c r="A71" s="66" t="s">
        <v>22</v>
      </c>
      <c r="B71" s="67" t="s">
        <v>23</v>
      </c>
      <c r="C71" s="68" t="s">
        <v>24</v>
      </c>
      <c r="K71" s="63"/>
    </row>
    <row r="72" spans="1:11" s="10" customFormat="1" ht="12.75">
      <c r="A72" s="69" t="s">
        <v>25</v>
      </c>
      <c r="B72" s="67" t="s">
        <v>23</v>
      </c>
      <c r="C72" s="68" t="s">
        <v>26</v>
      </c>
      <c r="K72" s="63"/>
    </row>
    <row r="73" spans="1:3" ht="12.75">
      <c r="A73" s="70" t="s">
        <v>27</v>
      </c>
      <c r="B73" s="71" t="s">
        <v>23</v>
      </c>
      <c r="C73" s="72" t="s">
        <v>28</v>
      </c>
    </row>
    <row r="74" spans="1:3" ht="12.75">
      <c r="A74" s="73" t="s">
        <v>29</v>
      </c>
      <c r="B74" s="67" t="s">
        <v>23</v>
      </c>
      <c r="C74" s="68" t="s">
        <v>30</v>
      </c>
    </row>
    <row r="75" spans="1:3" ht="12.75">
      <c r="A75" s="74" t="s">
        <v>31</v>
      </c>
      <c r="B75" s="67" t="s">
        <v>23</v>
      </c>
      <c r="C75" s="75" t="s">
        <v>32</v>
      </c>
    </row>
  </sheetData>
  <sheetProtection/>
  <mergeCells count="3">
    <mergeCell ref="J27:O27"/>
    <mergeCell ref="J28:O28"/>
    <mergeCell ref="A28:I28"/>
  </mergeCells>
  <conditionalFormatting sqref="F30">
    <cfRule type="cellIs" priority="1" dxfId="0" operator="greaterThan" stopIfTrue="1">
      <formula>171900</formula>
    </cfRule>
  </conditionalFormatting>
  <dataValidations count="4">
    <dataValidation allowBlank="1" showInputMessage="1" showErrorMessage="1" promptTitle="Degree" prompt="Add the degree (i.e., Ph.D., M.D., R.N., etc.) after each name as applicable.  This info, which is linked to &quot;ModularPage,&quot; is required for modular grants." sqref="A29"/>
    <dataValidation allowBlank="1" showErrorMessage="1" promptTitle="Degree" prompt="Add the degree (i.e., Ph.D., M.D., R.N., etc.) after each name as applicable.  This info, which is linked to &quot;ENTRBUD-EE-MODULAR,&quot; is required for modular grants." sqref="A32 A34"/>
    <dataValidation allowBlank="1" showInputMessage="1" showErrorMessage="1" promptTitle="Do not input!" prompt="MSSM follows a calender year and does not differentiate between academic and summer months.  Only input effort time in the Calender Month column." errorTitle="Do Not Input" error="MSSM does not follow an academic calender year.  This column must be blank." sqref="D30:E36"/>
    <dataValidation type="whole" operator="lessThanOrEqual" allowBlank="1" showInputMessage="1" showErrorMessage="1" error="This value is invalid.  The current NIH salary cap is $199,700." sqref="F30:F36">
      <formula1>199700</formula1>
    </dataValidation>
  </dataValidations>
  <printOptions/>
  <pageMargins left="0.5" right="0.5" top="0.5" bottom="0.5" header="0" footer="0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34">
      <selection activeCell="D11" sqref="D11"/>
    </sheetView>
  </sheetViews>
  <sheetFormatPr defaultColWidth="11.421875" defaultRowHeight="12.75"/>
  <cols>
    <col min="1" max="1" width="13.00390625" style="78" customWidth="1"/>
    <col min="2" max="2" width="12.00390625" style="78" customWidth="1"/>
    <col min="3" max="7" width="15.7109375" style="78" customWidth="1"/>
    <col min="8" max="16384" width="11.421875" style="78" customWidth="1"/>
  </cols>
  <sheetData>
    <row r="1" s="1048" customFormat="1" ht="12.75">
      <c r="A1" s="1047"/>
    </row>
    <row r="2" spans="1:7" ht="18.75" customHeight="1">
      <c r="A2" s="940" t="s">
        <v>1</v>
      </c>
      <c r="C2" s="4"/>
      <c r="D2" s="961" t="str">
        <f>'Face Page'!$A$24</f>
        <v>    name</v>
      </c>
      <c r="G2" s="961"/>
    </row>
    <row r="3" ht="4.5" customHeight="1"/>
    <row r="4" spans="1:10" ht="19.5" customHeight="1">
      <c r="A4" s="963" t="s">
        <v>36</v>
      </c>
      <c r="B4" s="80"/>
      <c r="C4" s="80"/>
      <c r="D4" s="80"/>
      <c r="E4" s="80"/>
      <c r="F4" s="80"/>
      <c r="G4" s="80"/>
      <c r="I4" s="81"/>
      <c r="J4" s="81"/>
    </row>
    <row r="5" spans="1:10" ht="16.5" customHeight="1" thickBot="1">
      <c r="A5" s="964" t="s">
        <v>37</v>
      </c>
      <c r="B5" s="82"/>
      <c r="C5" s="82"/>
      <c r="D5" s="82"/>
      <c r="E5" s="82"/>
      <c r="F5" s="82"/>
      <c r="G5" s="83"/>
      <c r="H5" s="84"/>
      <c r="I5" s="85"/>
      <c r="J5" s="86"/>
    </row>
    <row r="6" spans="1:10" ht="18.75" customHeight="1" thickBot="1" thickTop="1">
      <c r="A6" s="965" t="s">
        <v>38</v>
      </c>
      <c r="B6" s="87"/>
      <c r="C6" s="1116" t="s">
        <v>357</v>
      </c>
      <c r="D6" s="1114" t="s">
        <v>396</v>
      </c>
      <c r="E6" s="1114" t="s">
        <v>397</v>
      </c>
      <c r="F6" s="1114" t="s">
        <v>398</v>
      </c>
      <c r="G6" s="1114" t="s">
        <v>399</v>
      </c>
      <c r="H6" s="88" t="s">
        <v>39</v>
      </c>
      <c r="I6" s="89">
        <v>0.03</v>
      </c>
      <c r="J6" s="90"/>
    </row>
    <row r="7" spans="1:8" ht="18.75" customHeight="1" thickTop="1">
      <c r="A7" s="967" t="s">
        <v>40</v>
      </c>
      <c r="B7" s="966"/>
      <c r="C7" s="1117"/>
      <c r="D7" s="1115"/>
      <c r="E7" s="1115"/>
      <c r="F7" s="1115"/>
      <c r="G7" s="1115"/>
      <c r="H7" s="91"/>
    </row>
    <row r="8" spans="1:8" ht="18" customHeight="1">
      <c r="A8" s="92" t="s">
        <v>41</v>
      </c>
      <c r="B8" s="93"/>
      <c r="C8" s="1053"/>
      <c r="D8" s="1054"/>
      <c r="E8" s="1054"/>
      <c r="F8" s="1054"/>
      <c r="G8" s="1055"/>
      <c r="H8" s="91"/>
    </row>
    <row r="9" spans="1:11" ht="14.25">
      <c r="A9" s="94"/>
      <c r="B9" s="95"/>
      <c r="C9" s="1056">
        <f>'Initial Budget'!I37</f>
        <v>11475</v>
      </c>
      <c r="D9" s="1057">
        <f>IF(F54&gt;=2,ROUND(C9+($I$6*C9),0),"0")</f>
        <v>11819</v>
      </c>
      <c r="E9" s="1057">
        <f>IF(F54&gt;=3,ROUND(D9+($I$6*D9),0),"0")</f>
        <v>12174</v>
      </c>
      <c r="F9" s="1057">
        <f>IF(F54&gt;=4,ROUND(E9+($I$6*E9),0),"0")</f>
        <v>12539</v>
      </c>
      <c r="G9" s="1058">
        <f>IF(F54&gt;=5,ROUND(F9+($I$6*F9),0),"0")</f>
        <v>12915</v>
      </c>
      <c r="H9" s="886"/>
      <c r="I9" s="90"/>
      <c r="J9" s="90"/>
      <c r="K9" s="90"/>
    </row>
    <row r="10" spans="1:11" ht="24" customHeight="1">
      <c r="A10" s="96" t="s">
        <v>14</v>
      </c>
      <c r="B10" s="97"/>
      <c r="C10" s="1059">
        <f>'Initial Budget'!I39</f>
        <v>0</v>
      </c>
      <c r="D10" s="1060">
        <f>IF(F55&gt;=2,ROUND(C10+($I$6*C10),0),"0")</f>
        <v>0</v>
      </c>
      <c r="E10" s="1060">
        <f>IF(F55&gt;=3,ROUND(D10+($I$6*D10),0),"0")</f>
        <v>0</v>
      </c>
      <c r="F10" s="1060">
        <f>IF(F55&gt;=4,ROUND(E10+($I$6*E10),0),"0")</f>
        <v>0</v>
      </c>
      <c r="G10" s="1061">
        <f>IF(F55&gt;=5,ROUND(F10+($I$6*F10),0),"0")</f>
        <v>0</v>
      </c>
      <c r="H10" s="98"/>
      <c r="I10" s="90"/>
      <c r="J10" s="90"/>
      <c r="K10" s="90"/>
    </row>
    <row r="11" spans="1:11" ht="24" customHeight="1">
      <c r="A11" s="96" t="s">
        <v>42</v>
      </c>
      <c r="B11" s="97"/>
      <c r="C11" s="1062">
        <f>'Initial Budget'!I42</f>
        <v>0</v>
      </c>
      <c r="D11" s="1063">
        <v>0</v>
      </c>
      <c r="E11" s="1063">
        <v>0</v>
      </c>
      <c r="F11" s="1063">
        <v>0</v>
      </c>
      <c r="G11" s="1064">
        <v>0</v>
      </c>
      <c r="H11" s="98"/>
      <c r="I11" s="90"/>
      <c r="J11" s="90"/>
      <c r="K11" s="90"/>
    </row>
    <row r="12" spans="1:11" ht="24" customHeight="1">
      <c r="A12" s="96" t="s">
        <v>43</v>
      </c>
      <c r="B12" s="97"/>
      <c r="C12" s="1059">
        <f>'Initial Budget'!I48</f>
        <v>0</v>
      </c>
      <c r="D12" s="1060">
        <f>IF(F55&gt;=2,ROUND(C12+($I$6*C12),0),"0")</f>
        <v>0</v>
      </c>
      <c r="E12" s="1060">
        <f>IF(F55&gt;=3,ROUND(D12+($I$6*D12),0),"0")</f>
        <v>0</v>
      </c>
      <c r="F12" s="1060">
        <f>IF(F55&gt;=4,ROUND(E12+($I$6*E12),0),"0")</f>
        <v>0</v>
      </c>
      <c r="G12" s="1061">
        <f>IF(F55&gt;=5,ROUND(F12+($I$6*F12),0),"0")</f>
        <v>0</v>
      </c>
      <c r="H12" s="98"/>
      <c r="I12" s="90"/>
      <c r="J12" s="90"/>
      <c r="K12" s="90"/>
    </row>
    <row r="13" spans="1:11" ht="24" customHeight="1">
      <c r="A13" s="96" t="s">
        <v>16</v>
      </c>
      <c r="B13" s="97"/>
      <c r="C13" s="1059">
        <f>'Initial Budget'!I50</f>
        <v>0</v>
      </c>
      <c r="D13" s="1060">
        <f>IF(F55&gt;=2,ROUND(C13+($I$6*C13),0),"0")</f>
        <v>0</v>
      </c>
      <c r="E13" s="1060">
        <f>IF(F55&gt;=3,ROUND(D13+($I$6*D13),0),"0")</f>
        <v>0</v>
      </c>
      <c r="F13" s="1060">
        <f>IF(F55&gt;=4,ROUND(E13+($I$6*E13),0),"0")</f>
        <v>0</v>
      </c>
      <c r="G13" s="1061">
        <f>IF(F55&gt;=5,ROUND(F13+($I$6*F13),0),"0")</f>
        <v>0</v>
      </c>
      <c r="H13" s="98"/>
      <c r="I13" s="887"/>
      <c r="J13" s="90"/>
      <c r="K13" s="90"/>
    </row>
    <row r="14" spans="1:7" ht="28.5" customHeight="1">
      <c r="A14" s="1120" t="s">
        <v>391</v>
      </c>
      <c r="B14" s="1124"/>
      <c r="C14" s="1059">
        <f>'Initial Budget'!I51</f>
        <v>0</v>
      </c>
      <c r="D14" s="1060">
        <f>IF(F55&gt;=2,ROUND(C14+($I$6*C14),0),"0")</f>
        <v>0</v>
      </c>
      <c r="E14" s="1060">
        <f>IF(F55&gt;=3,ROUND(D14+($I$6*D14),0),"0")</f>
        <v>0</v>
      </c>
      <c r="F14" s="1060">
        <f>IF(F55&gt;=4,ROUND(E14+($I$6*E14),0),"0")</f>
        <v>0</v>
      </c>
      <c r="G14" s="1061">
        <f>IF(F55&gt;=5,ROUND(F14+($I$6*F14),0),"0")</f>
        <v>0</v>
      </c>
    </row>
    <row r="15" spans="1:7" ht="26.25" customHeight="1">
      <c r="A15" s="1120" t="s">
        <v>392</v>
      </c>
      <c r="B15" s="1124"/>
      <c r="C15" s="1059">
        <f>'Initial Budget'!I52</f>
        <v>0</v>
      </c>
      <c r="D15" s="1060">
        <f>IF(F55&gt;=2,ROUND(C15+($I$6*C15),0),"0")</f>
        <v>0</v>
      </c>
      <c r="E15" s="1060">
        <f>IF(F55&gt;=3,ROUND(D15+($I$6*D15),0),"0")</f>
        <v>0</v>
      </c>
      <c r="F15" s="1060">
        <f>IF(F55&gt;=4,ROUND(E15+($I$6*E15),0),"0")</f>
        <v>0</v>
      </c>
      <c r="G15" s="1061">
        <f>IF(F55&gt;=5,ROUND(F15+($I$6*F15),0),"0")</f>
        <v>0</v>
      </c>
    </row>
    <row r="16" spans="1:7" s="639" customFormat="1" ht="25.5" customHeight="1">
      <c r="A16" s="1120" t="s">
        <v>44</v>
      </c>
      <c r="B16" s="1121"/>
      <c r="C16" s="1059">
        <f>'Initial Budget'!I54</f>
        <v>0</v>
      </c>
      <c r="D16" s="1063">
        <v>0</v>
      </c>
      <c r="E16" s="1063">
        <v>0</v>
      </c>
      <c r="F16" s="1063">
        <v>0</v>
      </c>
      <c r="G16" s="1064">
        <v>0</v>
      </c>
    </row>
    <row r="17" spans="1:7" s="99" customFormat="1" ht="24" customHeight="1">
      <c r="A17" s="96" t="s">
        <v>45</v>
      </c>
      <c r="B17" s="97"/>
      <c r="C17" s="1059">
        <f>'Initial Budget'!I59</f>
        <v>0</v>
      </c>
      <c r="D17" s="1060">
        <f>IF(F55&gt;=2,ROUND(C17+($I$6*C17),0),"0")</f>
        <v>0</v>
      </c>
      <c r="E17" s="1060">
        <f>IF(F55&gt;=3,ROUND(D17+($I$6*D17),0),"0")</f>
        <v>0</v>
      </c>
      <c r="F17" s="1060">
        <f>IF(F55&gt;=4,ROUND(E17+($I$6*E17),0),"0")</f>
        <v>0</v>
      </c>
      <c r="G17" s="1061">
        <f>IF(F55&gt;=5,ROUND(F17+($I$6*F17),0),"0")</f>
        <v>0</v>
      </c>
    </row>
    <row r="18" spans="1:7" s="643" customFormat="1" ht="34.5" customHeight="1">
      <c r="A18" s="1125" t="s">
        <v>400</v>
      </c>
      <c r="B18" s="1124"/>
      <c r="C18" s="1059">
        <f>'Initial Budget'!I60</f>
        <v>0</v>
      </c>
      <c r="D18" s="1060">
        <f>IF(F55&gt;=2,ROUND(C18+(C18*$I$6),0),"0")</f>
        <v>0</v>
      </c>
      <c r="E18" s="1060">
        <f>IF(F55&gt;=3,ROUND(D18+(D18*$I$6),0),"0")</f>
        <v>0</v>
      </c>
      <c r="F18" s="1060">
        <f>IF(F55&gt;=4,ROUND(E18+(E18*$I$6),0),"0")</f>
        <v>0</v>
      </c>
      <c r="G18" s="1061">
        <f>IF(F55&gt;=5,ROUND(F18+(F18*$I$6),0),"0")</f>
        <v>0</v>
      </c>
    </row>
    <row r="19" spans="1:7" ht="34.5" customHeight="1">
      <c r="A19" s="1122" t="s">
        <v>60</v>
      </c>
      <c r="B19" s="1123"/>
      <c r="C19" s="1059">
        <f>'Initial Budget'!I61</f>
        <v>11475</v>
      </c>
      <c r="D19" s="1060">
        <f>SUM(D9:D18)</f>
        <v>11819</v>
      </c>
      <c r="E19" s="1060">
        <f>SUM(E9:E18)</f>
        <v>12174</v>
      </c>
      <c r="F19" s="1060">
        <f>SUM(F9:F18)</f>
        <v>12539</v>
      </c>
      <c r="G19" s="1065">
        <f>SUM(G9:G18)</f>
        <v>12915</v>
      </c>
    </row>
    <row r="20" spans="1:7" ht="34.5" customHeight="1">
      <c r="A20" s="1125" t="s">
        <v>401</v>
      </c>
      <c r="B20" s="1124"/>
      <c r="C20" s="1059">
        <f>'Initial Budget'!I62</f>
        <v>0</v>
      </c>
      <c r="D20" s="1060">
        <f>IF(F55&gt;=2,ROUND(C20+(C20*$I$6),0),"0")</f>
        <v>0</v>
      </c>
      <c r="E20" s="1060">
        <f>IF(F55&gt;=3,ROUND(D20+(D20*$I$6),0),"0")</f>
        <v>0</v>
      </c>
      <c r="F20" s="1060">
        <f>IF(F55&gt;=4,ROUND(E20+(E20*$I$6),0),"0")</f>
        <v>0</v>
      </c>
      <c r="G20" s="1061">
        <f>IF(F55&gt;=5,ROUND(F20+(F20*$I$6),0),"0")</f>
        <v>0</v>
      </c>
    </row>
    <row r="21" spans="1:7" ht="24.75" customHeight="1" thickBot="1">
      <c r="A21" s="145" t="s">
        <v>61</v>
      </c>
      <c r="B21" s="100"/>
      <c r="C21" s="1059">
        <f>'Initial Budget'!I63</f>
        <v>11475</v>
      </c>
      <c r="D21" s="1060">
        <f>SUM(D19:D20)</f>
        <v>11819</v>
      </c>
      <c r="E21" s="1060">
        <f>SUM(E19:E20)</f>
        <v>12174</v>
      </c>
      <c r="F21" s="1060">
        <f>SUM(F19:F20)</f>
        <v>12539</v>
      </c>
      <c r="G21" s="1066">
        <f>SUM(G19:G20)</f>
        <v>12915</v>
      </c>
    </row>
    <row r="22" spans="1:8" s="639" customFormat="1" ht="28.5" customHeight="1" thickBot="1">
      <c r="A22" s="101" t="s">
        <v>305</v>
      </c>
      <c r="B22" s="102"/>
      <c r="C22" s="102"/>
      <c r="D22" s="102"/>
      <c r="E22" s="102"/>
      <c r="F22" s="811"/>
      <c r="G22" s="962">
        <f>C21+D21+E21+F21+G21</f>
        <v>60922</v>
      </c>
      <c r="H22" s="639" t="s">
        <v>46</v>
      </c>
    </row>
    <row r="23" spans="1:10" ht="12.75" customHeight="1">
      <c r="A23" s="103"/>
      <c r="B23" s="104"/>
      <c r="C23" s="104"/>
      <c r="D23" s="104"/>
      <c r="E23" s="104"/>
      <c r="F23" s="104"/>
      <c r="G23" s="104"/>
      <c r="H23" s="105"/>
      <c r="I23" s="106"/>
      <c r="J23" s="106"/>
    </row>
    <row r="24" spans="1:10" ht="12.75" customHeight="1">
      <c r="A24" s="643"/>
      <c r="B24" s="79"/>
      <c r="C24" s="79"/>
      <c r="D24" s="79"/>
      <c r="E24" s="79"/>
      <c r="F24" s="79"/>
      <c r="G24" s="79"/>
      <c r="H24" s="106"/>
      <c r="I24" s="106"/>
      <c r="J24" s="106"/>
    </row>
    <row r="25" spans="1:10" s="109" customFormat="1" ht="15.75">
      <c r="A25" s="107"/>
      <c r="B25" s="107"/>
      <c r="C25" s="107"/>
      <c r="D25" s="107"/>
      <c r="E25" s="107"/>
      <c r="F25" s="107"/>
      <c r="G25" s="107"/>
      <c r="H25" s="108"/>
      <c r="I25" s="108"/>
      <c r="J25" s="108"/>
    </row>
    <row r="26" spans="1:7" s="639" customFormat="1" ht="12">
      <c r="A26" s="651"/>
      <c r="B26" s="651"/>
      <c r="C26" s="651"/>
      <c r="D26" s="651"/>
      <c r="E26" s="651"/>
      <c r="F26" s="651"/>
      <c r="G26" s="651"/>
    </row>
    <row r="27" spans="1:7" s="639" customFormat="1" ht="23.25" customHeight="1">
      <c r="A27" s="651"/>
      <c r="B27" s="651"/>
      <c r="C27" s="651"/>
      <c r="D27" s="651"/>
      <c r="E27" s="651"/>
      <c r="F27" s="651"/>
      <c r="G27" s="651"/>
    </row>
    <row r="28" spans="1:7" s="639" customFormat="1" ht="12">
      <c r="A28" s="651"/>
      <c r="B28" s="651"/>
      <c r="C28" s="651"/>
      <c r="D28" s="651"/>
      <c r="E28" s="651"/>
      <c r="F28" s="651"/>
      <c r="G28" s="651"/>
    </row>
    <row r="29" spans="1:7" s="660" customFormat="1" ht="15" customHeight="1">
      <c r="A29" s="659"/>
      <c r="B29" s="659"/>
      <c r="C29" s="659"/>
      <c r="D29" s="659"/>
      <c r="E29" s="659"/>
      <c r="F29" s="659"/>
      <c r="G29" s="659"/>
    </row>
    <row r="30" spans="1:16" s="665" customFormat="1" ht="13.5" customHeight="1">
      <c r="A30" s="664"/>
      <c r="B30" s="664"/>
      <c r="C30" s="670"/>
      <c r="D30" s="670"/>
      <c r="E30" s="670"/>
      <c r="F30" s="670"/>
      <c r="G30" s="670"/>
      <c r="H30" s="79"/>
      <c r="I30" s="79"/>
      <c r="J30" s="79"/>
      <c r="K30" s="79"/>
      <c r="L30" s="79"/>
      <c r="M30" s="79"/>
      <c r="N30" s="79"/>
      <c r="O30" s="79"/>
      <c r="P30" s="79"/>
    </row>
    <row r="31" spans="1:7" ht="15.75">
      <c r="A31" s="103"/>
      <c r="B31" s="103"/>
      <c r="C31" s="103"/>
      <c r="D31" s="103"/>
      <c r="E31" s="103"/>
      <c r="F31" s="103"/>
      <c r="G31" s="103"/>
    </row>
    <row r="32" spans="1:7" ht="33.75" customHeight="1">
      <c r="A32" s="103"/>
      <c r="B32" s="103"/>
      <c r="C32" s="103"/>
      <c r="D32" s="103"/>
      <c r="E32" s="103"/>
      <c r="F32" s="103"/>
      <c r="G32" s="103"/>
    </row>
    <row r="33" spans="1:7" ht="60" customHeight="1">
      <c r="A33" s="103"/>
      <c r="B33" s="103"/>
      <c r="C33" s="103"/>
      <c r="D33" s="103"/>
      <c r="E33" s="103"/>
      <c r="F33" s="103"/>
      <c r="G33" s="103"/>
    </row>
    <row r="34" spans="1:15" s="732" customFormat="1" ht="17.25" customHeight="1">
      <c r="A34" s="728" t="s">
        <v>402</v>
      </c>
      <c r="B34" s="728"/>
      <c r="C34" s="728"/>
      <c r="D34" s="729" t="s">
        <v>47</v>
      </c>
      <c r="E34" s="728"/>
      <c r="F34" s="728"/>
      <c r="G34" s="730" t="s">
        <v>48</v>
      </c>
      <c r="H34" s="685"/>
      <c r="I34" s="731"/>
      <c r="J34" s="731"/>
      <c r="K34" s="727"/>
      <c r="L34" s="727"/>
      <c r="M34" s="727"/>
      <c r="N34" s="727"/>
      <c r="O34" s="727"/>
    </row>
    <row r="38" spans="1:7" s="90" customFormat="1" ht="13.5">
      <c r="A38" s="112" t="s">
        <v>2</v>
      </c>
      <c r="B38" s="113" t="s">
        <v>49</v>
      </c>
      <c r="C38" s="114"/>
      <c r="D38" s="114"/>
      <c r="E38" s="114"/>
      <c r="F38" s="114"/>
      <c r="G38" s="114"/>
    </row>
    <row r="39" spans="1:7" s="90" customFormat="1" ht="4.5" customHeight="1">
      <c r="A39" s="112"/>
      <c r="B39" s="115"/>
      <c r="C39" s="114"/>
      <c r="D39" s="114"/>
      <c r="E39" s="114"/>
      <c r="F39" s="114"/>
      <c r="G39" s="114"/>
    </row>
    <row r="40" spans="1:7" s="90" customFormat="1" ht="12.75">
      <c r="A40" s="112"/>
      <c r="B40" s="116" t="s">
        <v>50</v>
      </c>
      <c r="C40" s="114"/>
      <c r="D40" s="114"/>
      <c r="E40" s="114"/>
      <c r="F40" s="114"/>
      <c r="G40" s="114"/>
    </row>
    <row r="41" spans="1:7" s="90" customFormat="1" ht="12.75">
      <c r="A41" s="112"/>
      <c r="B41" s="117" t="s">
        <v>0</v>
      </c>
      <c r="C41" s="114"/>
      <c r="D41" s="114"/>
      <c r="E41" s="114"/>
      <c r="F41" s="114"/>
      <c r="G41" s="114"/>
    </row>
    <row r="42" spans="1:7" s="90" customFormat="1" ht="12.75">
      <c r="A42" s="112"/>
      <c r="B42" s="118" t="s">
        <v>51</v>
      </c>
      <c r="C42" s="114"/>
      <c r="D42" s="114"/>
      <c r="E42" s="114"/>
      <c r="F42" s="114"/>
      <c r="G42" s="114"/>
    </row>
    <row r="43" spans="1:7" ht="12.75">
      <c r="A43"/>
      <c r="B43"/>
      <c r="C43" s="119"/>
      <c r="D43" s="119"/>
      <c r="E43" s="119"/>
      <c r="F43" s="119"/>
      <c r="G43" s="119"/>
    </row>
    <row r="44" spans="1:7" ht="12.75">
      <c r="A44" s="120"/>
      <c r="B44" s="121" t="s">
        <v>52</v>
      </c>
      <c r="C44" s="122" t="s">
        <v>22</v>
      </c>
      <c r="D44" s="123" t="s">
        <v>23</v>
      </c>
      <c r="E44" s="124" t="s">
        <v>24</v>
      </c>
      <c r="F44" s="125"/>
      <c r="G44" s="125"/>
    </row>
    <row r="45" spans="1:7" ht="12.75">
      <c r="A45" s="120"/>
      <c r="B45" s="120"/>
      <c r="C45" s="126" t="s">
        <v>25</v>
      </c>
      <c r="D45" s="123" t="s">
        <v>23</v>
      </c>
      <c r="E45" s="124" t="s">
        <v>26</v>
      </c>
      <c r="F45" s="125"/>
      <c r="G45" s="125"/>
    </row>
    <row r="46" spans="1:7" ht="12.75">
      <c r="A46" s="120"/>
      <c r="B46" s="120"/>
      <c r="C46" s="127" t="s">
        <v>27</v>
      </c>
      <c r="D46" s="123" t="s">
        <v>23</v>
      </c>
      <c r="E46" s="124" t="s">
        <v>53</v>
      </c>
      <c r="F46" s="125"/>
      <c r="G46" s="125"/>
    </row>
    <row r="47" spans="1:7" ht="12.75">
      <c r="A47" s="120"/>
      <c r="B47" s="120"/>
      <c r="C47" s="128" t="s">
        <v>29</v>
      </c>
      <c r="D47" s="123" t="s">
        <v>23</v>
      </c>
      <c r="E47" s="124" t="s">
        <v>54</v>
      </c>
      <c r="F47" s="125"/>
      <c r="G47" s="125"/>
    </row>
    <row r="48" spans="1:7" ht="12.75">
      <c r="A48" s="120"/>
      <c r="B48" s="120"/>
      <c r="C48" s="129" t="s">
        <v>31</v>
      </c>
      <c r="D48" s="123" t="s">
        <v>23</v>
      </c>
      <c r="E48" s="130" t="s">
        <v>32</v>
      </c>
      <c r="F48" s="119"/>
      <c r="G48" s="119"/>
    </row>
    <row r="53" ht="12.75">
      <c r="B53" s="131" t="s">
        <v>55</v>
      </c>
    </row>
    <row r="54" spans="2:6" ht="12.75">
      <c r="B54" s="132" t="s">
        <v>56</v>
      </c>
      <c r="C54" s="133"/>
      <c r="D54" s="134" t="s">
        <v>57</v>
      </c>
      <c r="E54" s="135"/>
      <c r="F54" s="136" t="s">
        <v>58</v>
      </c>
    </row>
    <row r="55" spans="2:6" ht="15.75">
      <c r="B55" s="1118">
        <f>'Face Page'!$A$41</f>
        <v>40513</v>
      </c>
      <c r="C55" s="1119"/>
      <c r="D55" s="137">
        <f>'Face Page'!$C$41</f>
        <v>42338</v>
      </c>
      <c r="E55" s="138"/>
      <c r="F55" s="139">
        <f>IF(F$57=11,YEAR($D$55)-YEAR($B$55)+1,YEAR($D$55)-YEAR($B$55))</f>
        <v>5</v>
      </c>
    </row>
    <row r="56" spans="2:6" ht="12.75">
      <c r="B56" s="140"/>
      <c r="C56" s="90"/>
      <c r="D56" s="90"/>
      <c r="E56" s="90"/>
      <c r="F56" s="141" t="s">
        <v>59</v>
      </c>
    </row>
    <row r="57" spans="2:6" ht="12.75">
      <c r="B57" s="142"/>
      <c r="C57" s="143"/>
      <c r="D57" s="143"/>
      <c r="E57" s="143"/>
      <c r="F57" s="144">
        <f>MONTH($D$55)-MONTH($B$55)</f>
        <v>-1</v>
      </c>
    </row>
  </sheetData>
  <sheetProtection/>
  <mergeCells count="12">
    <mergeCell ref="A18:B18"/>
    <mergeCell ref="A20:B20"/>
    <mergeCell ref="D6:D7"/>
    <mergeCell ref="E6:E7"/>
    <mergeCell ref="F6:F7"/>
    <mergeCell ref="G6:G7"/>
    <mergeCell ref="C6:C7"/>
    <mergeCell ref="B55:C55"/>
    <mergeCell ref="A16:B16"/>
    <mergeCell ref="A19:B19"/>
    <mergeCell ref="A14:B14"/>
    <mergeCell ref="A15:B15"/>
  </mergeCells>
  <hyperlinks>
    <hyperlink ref="B41" r:id="rId1" display="http://www.mssm.edu/grants/modular.shtml"/>
  </hyperlinks>
  <printOptions/>
  <pageMargins left="0.5" right="0.5" top="0.5" bottom="0.25" header="0.5" footer="0.5"/>
  <pageSetup fitToHeight="1" fitToWidth="1" horizontalDpi="600" verticalDpi="600" orientation="portrait" scale="9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showGridLines="0" zoomScale="75" zoomScaleNormal="75" zoomScalePageLayoutView="0" workbookViewId="0" topLeftCell="A49">
      <selection activeCell="U33" sqref="U33"/>
    </sheetView>
  </sheetViews>
  <sheetFormatPr defaultColWidth="9.140625" defaultRowHeight="12.75"/>
  <cols>
    <col min="1" max="1" width="3.57421875" style="171" customWidth="1"/>
    <col min="2" max="2" width="10.140625" style="171" customWidth="1"/>
    <col min="3" max="3" width="14.28125" style="171" customWidth="1"/>
    <col min="4" max="4" width="11.28125" style="171" customWidth="1"/>
    <col min="5" max="5" width="13.00390625" style="171" customWidth="1"/>
    <col min="6" max="6" width="10.421875" style="171" customWidth="1"/>
    <col min="7" max="7" width="4.140625" style="171" customWidth="1"/>
    <col min="8" max="8" width="13.00390625" style="171" customWidth="1"/>
    <col min="9" max="9" width="2.8515625" style="171" customWidth="1"/>
    <col min="10" max="10" width="10.00390625" style="171" customWidth="1"/>
    <col min="11" max="11" width="3.7109375" style="171" customWidth="1"/>
    <col min="12" max="12" width="14.421875" style="171" customWidth="1"/>
    <col min="13" max="16384" width="9.140625" style="196" customWidth="1"/>
  </cols>
  <sheetData>
    <row r="1" spans="1:12" s="78" customFormat="1" ht="15.75" customHeight="1">
      <c r="A1" s="940" t="s">
        <v>359</v>
      </c>
      <c r="B1" s="4"/>
      <c r="C1" s="940"/>
      <c r="D1" s="147"/>
      <c r="F1" s="975" t="str">
        <f>'Face Page'!$A$24</f>
        <v>    name</v>
      </c>
      <c r="I1" s="834"/>
      <c r="J1" s="835"/>
      <c r="K1" s="835"/>
      <c r="L1" s="835"/>
    </row>
    <row r="2" spans="1:12" ht="3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49"/>
    </row>
    <row r="3" spans="1:12" s="203" customFormat="1" ht="15.75" customHeight="1">
      <c r="A3" s="880" t="s">
        <v>62</v>
      </c>
      <c r="B3" s="881"/>
      <c r="C3" s="881"/>
      <c r="D3" s="881"/>
      <c r="E3" s="881"/>
      <c r="F3" s="881"/>
      <c r="G3" s="882"/>
      <c r="H3" s="883"/>
      <c r="I3" s="882"/>
      <c r="J3" s="882"/>
      <c r="K3" s="882"/>
      <c r="L3" s="884"/>
    </row>
    <row r="4" spans="1:12" s="632" customFormat="1" ht="19.5" customHeight="1">
      <c r="A4" s="979" t="s">
        <v>360</v>
      </c>
      <c r="B4" s="976"/>
      <c r="C4" s="976"/>
      <c r="D4" s="976"/>
      <c r="E4" s="976"/>
      <c r="F4" s="976"/>
      <c r="G4" s="977"/>
      <c r="H4" s="978"/>
      <c r="I4" s="977"/>
      <c r="J4" s="977"/>
      <c r="K4" s="977"/>
      <c r="L4" s="636"/>
    </row>
    <row r="5" spans="1:12" s="204" customFormat="1" ht="15" customHeight="1">
      <c r="A5" s="154" t="s">
        <v>63</v>
      </c>
      <c r="B5" s="630" t="s">
        <v>312</v>
      </c>
      <c r="C5" s="155"/>
      <c r="D5" s="155"/>
      <c r="E5" s="155"/>
      <c r="F5" s="155"/>
      <c r="G5" s="156"/>
      <c r="H5" s="157"/>
      <c r="I5" s="156"/>
      <c r="J5" s="156"/>
      <c r="K5" s="156"/>
      <c r="L5" s="153"/>
    </row>
    <row r="6" spans="1:12" s="204" customFormat="1" ht="9" customHeight="1">
      <c r="A6" s="158"/>
      <c r="B6" s="155"/>
      <c r="C6" s="155"/>
      <c r="D6" s="155"/>
      <c r="E6" s="155"/>
      <c r="F6" s="155"/>
      <c r="G6" s="156"/>
      <c r="H6" s="157"/>
      <c r="I6" s="156"/>
      <c r="J6" s="156"/>
      <c r="K6" s="156"/>
      <c r="L6" s="153"/>
    </row>
    <row r="7" spans="1:12" s="204" customFormat="1" ht="15" customHeight="1">
      <c r="A7" s="158"/>
      <c r="B7" s="630" t="s">
        <v>362</v>
      </c>
      <c r="C7" s="155"/>
      <c r="D7" s="885"/>
      <c r="E7" s="839"/>
      <c r="F7" s="838"/>
      <c r="G7" s="838"/>
      <c r="H7" s="838"/>
      <c r="I7" s="838"/>
      <c r="J7" s="840"/>
      <c r="K7" s="840"/>
      <c r="L7" s="841"/>
    </row>
    <row r="8" spans="1:12" s="204" customFormat="1" ht="12" customHeight="1">
      <c r="A8" s="150"/>
      <c r="B8" s="159" t="s">
        <v>361</v>
      </c>
      <c r="C8" s="150"/>
      <c r="D8" s="150"/>
      <c r="E8" s="150"/>
      <c r="F8" s="150"/>
      <c r="G8" s="151"/>
      <c r="H8" s="152"/>
      <c r="I8" s="151"/>
      <c r="J8" s="151"/>
      <c r="K8" s="151"/>
      <c r="L8" s="153"/>
    </row>
    <row r="9" spans="1:12" s="204" customFormat="1" ht="11.25" customHeight="1">
      <c r="A9" s="155"/>
      <c r="B9" s="155"/>
      <c r="C9" s="155"/>
      <c r="D9" s="155"/>
      <c r="E9" s="155"/>
      <c r="F9" s="155"/>
      <c r="I9" s="155"/>
      <c r="J9" s="155"/>
      <c r="K9" s="155"/>
      <c r="L9" s="150"/>
    </row>
    <row r="10" spans="1:7" s="204" customFormat="1" ht="15" customHeight="1">
      <c r="A10" s="154"/>
      <c r="B10" s="630" t="s">
        <v>363</v>
      </c>
      <c r="C10" s="155"/>
      <c r="D10" s="851"/>
      <c r="E10" s="842"/>
      <c r="F10" s="843"/>
      <c r="G10" s="155"/>
    </row>
    <row r="11" spans="1:12" s="205" customFormat="1" ht="16.5" customHeight="1">
      <c r="A11" s="150"/>
      <c r="B11" s="159" t="s">
        <v>65</v>
      </c>
      <c r="C11" s="150"/>
      <c r="D11" s="150"/>
      <c r="E11" s="150"/>
      <c r="F11" s="150"/>
      <c r="G11" s="160"/>
      <c r="H11" s="161"/>
      <c r="I11" s="160"/>
      <c r="K11" s="155"/>
      <c r="L11" s="150"/>
    </row>
    <row r="12" spans="1:12" s="204" customFormat="1" ht="21.75" customHeight="1">
      <c r="A12" s="154"/>
      <c r="B12" s="630" t="s">
        <v>364</v>
      </c>
      <c r="C12" s="155"/>
      <c r="D12" s="838"/>
      <c r="E12" s="839"/>
      <c r="F12" s="838"/>
      <c r="G12" s="162"/>
      <c r="H12" s="163"/>
      <c r="I12" s="162"/>
      <c r="J12" s="150"/>
      <c r="K12" s="150"/>
      <c r="L12" s="150"/>
    </row>
    <row r="13" spans="1:6" s="206" customFormat="1" ht="16.5" customHeight="1">
      <c r="A13" s="164"/>
      <c r="B13" s="165" t="s">
        <v>66</v>
      </c>
      <c r="C13" s="166"/>
      <c r="D13" s="166"/>
      <c r="E13" s="166"/>
      <c r="F13" s="166"/>
    </row>
    <row r="14" spans="1:12" s="204" customFormat="1" ht="16.5" customHeight="1">
      <c r="A14" s="154"/>
      <c r="B14" s="630" t="s">
        <v>365</v>
      </c>
      <c r="C14" s="155"/>
      <c r="D14" s="155"/>
      <c r="E14" s="155"/>
      <c r="F14" s="155"/>
      <c r="G14" s="156"/>
      <c r="H14" s="157"/>
      <c r="I14" s="156"/>
      <c r="J14" s="156"/>
      <c r="K14" s="156"/>
      <c r="L14" s="153"/>
    </row>
    <row r="15" spans="1:12" s="204" customFormat="1" ht="18" customHeight="1">
      <c r="A15" s="155"/>
      <c r="B15" s="150" t="s">
        <v>366</v>
      </c>
      <c r="C15" s="150"/>
      <c r="D15" s="150"/>
      <c r="E15" s="178"/>
      <c r="F15" s="844"/>
      <c r="G15" s="838"/>
      <c r="H15" s="838"/>
      <c r="I15" s="838"/>
      <c r="J15" s="840"/>
      <c r="K15" s="840"/>
      <c r="L15" s="841"/>
    </row>
    <row r="16" spans="1:12" s="632" customFormat="1" ht="18" customHeight="1">
      <c r="A16" s="629"/>
      <c r="B16" s="630" t="s">
        <v>93</v>
      </c>
      <c r="C16" s="630"/>
      <c r="D16" s="630"/>
      <c r="E16" s="631"/>
      <c r="F16" s="845"/>
      <c r="G16" s="846"/>
      <c r="H16" s="846"/>
      <c r="I16" s="846"/>
      <c r="J16" s="847"/>
      <c r="K16" s="847"/>
      <c r="L16" s="848"/>
    </row>
    <row r="17" spans="1:12" s="632" customFormat="1" ht="21.75" customHeight="1">
      <c r="A17" s="629"/>
      <c r="B17" s="630" t="s">
        <v>94</v>
      </c>
      <c r="C17" s="629"/>
      <c r="D17" s="630" t="s">
        <v>95</v>
      </c>
      <c r="E17" s="630"/>
      <c r="F17" s="630"/>
      <c r="G17" s="633"/>
      <c r="H17" s="849"/>
      <c r="I17" s="847"/>
      <c r="J17" s="847"/>
      <c r="K17" s="847"/>
      <c r="L17" s="848"/>
    </row>
    <row r="18" spans="1:12" s="632" customFormat="1" ht="7.5" customHeight="1">
      <c r="A18" s="629"/>
      <c r="B18" s="630"/>
      <c r="C18" s="629"/>
      <c r="D18" s="630"/>
      <c r="E18" s="630"/>
      <c r="F18" s="630"/>
      <c r="G18" s="633"/>
      <c r="H18" s="634"/>
      <c r="I18" s="635"/>
      <c r="J18" s="635"/>
      <c r="K18" s="635"/>
      <c r="L18" s="636"/>
    </row>
    <row r="19" spans="1:12" s="632" customFormat="1" ht="14.25" customHeight="1">
      <c r="A19" s="981" t="s">
        <v>367</v>
      </c>
      <c r="B19" s="981"/>
      <c r="C19" s="980"/>
      <c r="D19" s="981"/>
      <c r="E19" s="986" t="s">
        <v>369</v>
      </c>
      <c r="F19" s="981" t="s">
        <v>368</v>
      </c>
      <c r="G19" s="982"/>
      <c r="H19" s="983"/>
      <c r="I19" s="984"/>
      <c r="J19" s="984"/>
      <c r="K19" s="984"/>
      <c r="L19" s="985"/>
    </row>
    <row r="20" spans="1:12" s="203" customFormat="1" ht="13.5" customHeight="1">
      <c r="A20" s="851"/>
      <c r="B20" s="851"/>
      <c r="C20" s="852"/>
      <c r="D20" s="852"/>
      <c r="E20" s="852"/>
      <c r="F20" s="987" t="s">
        <v>371</v>
      </c>
      <c r="G20" s="851" t="s">
        <v>64</v>
      </c>
      <c r="H20" s="854"/>
      <c r="I20" s="852" t="s">
        <v>370</v>
      </c>
      <c r="J20" s="853"/>
      <c r="K20" s="853"/>
      <c r="L20" s="855"/>
    </row>
    <row r="21" spans="1:12" s="637" customFormat="1" ht="11.25" customHeight="1">
      <c r="A21" s="850" t="s">
        <v>304</v>
      </c>
      <c r="B21" s="681"/>
      <c r="C21" s="630"/>
      <c r="D21" s="630"/>
      <c r="E21" s="681"/>
      <c r="F21" s="630"/>
      <c r="G21" s="630"/>
      <c r="H21" s="630"/>
      <c r="I21" s="630"/>
      <c r="J21" s="630"/>
      <c r="K21" s="630"/>
      <c r="L21" s="630"/>
    </row>
    <row r="22" spans="1:12" s="207" customFormat="1" ht="9.75" customHeight="1">
      <c r="A22" s="167" t="s">
        <v>67</v>
      </c>
      <c r="B22" s="167"/>
      <c r="C22" s="164"/>
      <c r="D22" s="164"/>
      <c r="E22" s="110"/>
      <c r="F22" s="164"/>
      <c r="G22" s="164"/>
      <c r="H22" s="164"/>
      <c r="I22" s="164"/>
      <c r="J22" s="164"/>
      <c r="K22" s="164"/>
      <c r="L22" s="155"/>
    </row>
    <row r="23" spans="1:12" s="638" customFormat="1" ht="17.25" customHeight="1">
      <c r="A23" s="723" t="s">
        <v>68</v>
      </c>
      <c r="B23" s="836"/>
      <c r="C23" s="837"/>
      <c r="D23" s="837"/>
      <c r="E23" s="599"/>
      <c r="F23" s="837"/>
      <c r="G23" s="837"/>
      <c r="H23" s="837"/>
      <c r="I23" s="837"/>
      <c r="J23" s="837"/>
      <c r="K23" s="837"/>
      <c r="L23" s="837"/>
    </row>
    <row r="24" spans="1:12" s="638" customFormat="1" ht="12.75" customHeight="1">
      <c r="A24" s="856" t="s">
        <v>69</v>
      </c>
      <c r="B24" s="857"/>
      <c r="C24" s="858"/>
      <c r="D24" s="858" t="s">
        <v>70</v>
      </c>
      <c r="E24" s="857"/>
      <c r="F24" s="857"/>
      <c r="G24" s="859"/>
      <c r="H24" s="858" t="s">
        <v>71</v>
      </c>
      <c r="I24" s="857"/>
      <c r="J24" s="857"/>
      <c r="K24" s="857"/>
      <c r="L24" s="860"/>
    </row>
    <row r="25" spans="1:12" s="208" customFormat="1" ht="12.75" customHeight="1">
      <c r="A25" s="862"/>
      <c r="B25" s="863" t="s">
        <v>72</v>
      </c>
      <c r="C25" s="863"/>
      <c r="D25" s="867" t="s">
        <v>72</v>
      </c>
      <c r="E25" s="863"/>
      <c r="F25" s="863"/>
      <c r="G25" s="865"/>
      <c r="H25" s="867" t="s">
        <v>72</v>
      </c>
      <c r="I25" s="863"/>
      <c r="J25" s="863"/>
      <c r="K25" s="863"/>
      <c r="L25" s="869"/>
    </row>
    <row r="26" spans="1:12" s="208" customFormat="1" ht="26.25" customHeight="1">
      <c r="A26" s="866"/>
      <c r="B26" s="866"/>
      <c r="C26" s="866"/>
      <c r="D26" s="864"/>
      <c r="E26" s="866"/>
      <c r="F26" s="866"/>
      <c r="G26" s="861"/>
      <c r="H26" s="866"/>
      <c r="I26" s="866"/>
      <c r="J26" s="866"/>
      <c r="K26" s="866"/>
      <c r="L26" s="868"/>
    </row>
    <row r="27" spans="1:12" s="638" customFormat="1" ht="17.25" customHeight="1">
      <c r="A27" s="642" t="s">
        <v>340</v>
      </c>
      <c r="B27" s="655"/>
      <c r="C27" s="655"/>
      <c r="D27" s="648"/>
      <c r="E27" s="649"/>
      <c r="F27" s="648"/>
      <c r="G27" s="648"/>
      <c r="H27" s="648"/>
      <c r="I27" s="648"/>
      <c r="J27" s="648"/>
      <c r="K27" s="648"/>
      <c r="L27" s="705"/>
    </row>
    <row r="28" spans="1:12" s="208" customFormat="1" ht="14.25" customHeight="1">
      <c r="A28" s="168"/>
      <c r="B28" s="168"/>
      <c r="C28" s="168"/>
      <c r="D28" s="168"/>
      <c r="E28" s="169"/>
      <c r="F28" s="168"/>
      <c r="G28" s="168"/>
      <c r="H28" s="168"/>
      <c r="I28" s="168"/>
      <c r="J28" s="168"/>
      <c r="K28" s="168"/>
      <c r="L28" s="170"/>
    </row>
    <row r="29" spans="1:12" s="638" customFormat="1" ht="18" customHeight="1">
      <c r="A29" s="648"/>
      <c r="B29" s="648"/>
      <c r="C29" s="648"/>
      <c r="D29" s="648"/>
      <c r="E29" s="649"/>
      <c r="F29" s="649"/>
      <c r="G29" s="648"/>
      <c r="H29" s="648"/>
      <c r="I29" s="648"/>
      <c r="J29" s="648"/>
      <c r="K29" s="648"/>
      <c r="L29" s="650"/>
    </row>
    <row r="30" spans="1:12" s="704" customFormat="1" ht="17.25" customHeight="1">
      <c r="A30" s="998" t="s">
        <v>376</v>
      </c>
      <c r="B30" s="999"/>
      <c r="C30" s="999"/>
      <c r="D30" s="999"/>
      <c r="E30" s="999"/>
      <c r="F30" s="999"/>
      <c r="G30" s="999"/>
      <c r="H30" s="999"/>
      <c r="I30" s="999"/>
      <c r="J30" s="999"/>
      <c r="K30" s="999"/>
      <c r="L30" s="1000"/>
    </row>
    <row r="31" spans="1:12" s="190" customFormat="1" ht="15">
      <c r="A31" s="173" t="s">
        <v>63</v>
      </c>
      <c r="B31" s="708" t="s">
        <v>73</v>
      </c>
      <c r="C31" s="174"/>
      <c r="D31" s="870"/>
      <c r="E31" s="871">
        <v>40801</v>
      </c>
      <c r="F31" s="872"/>
      <c r="G31" s="175"/>
      <c r="H31" s="706" t="s">
        <v>96</v>
      </c>
      <c r="I31" s="174"/>
      <c r="J31" s="174"/>
      <c r="K31" s="174"/>
      <c r="L31" s="174"/>
    </row>
    <row r="32" spans="1:12" s="190" customFormat="1" ht="7.5" customHeight="1">
      <c r="A32" s="176"/>
      <c r="B32" s="147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3" spans="1:12" s="190" customFormat="1" ht="12" customHeight="1">
      <c r="A33" s="177"/>
      <c r="B33" s="708" t="s">
        <v>74</v>
      </c>
      <c r="C33" s="174"/>
      <c r="D33" s="174"/>
      <c r="E33" s="873" t="s">
        <v>75</v>
      </c>
      <c r="F33" s="874"/>
      <c r="G33" s="875"/>
      <c r="H33" s="709" t="s">
        <v>97</v>
      </c>
      <c r="I33" s="174"/>
      <c r="J33" s="174"/>
      <c r="K33" s="174"/>
      <c r="L33" s="174"/>
    </row>
    <row r="34" spans="1:12" s="190" customFormat="1" ht="7.5" customHeight="1">
      <c r="A34" s="178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</row>
    <row r="35" spans="1:12" s="190" customFormat="1" ht="12" customHeight="1">
      <c r="A35" s="177"/>
      <c r="B35" s="708" t="s">
        <v>76</v>
      </c>
      <c r="C35" s="174"/>
      <c r="D35" s="174"/>
      <c r="E35" s="988"/>
      <c r="F35" s="874"/>
      <c r="G35" s="874"/>
      <c r="H35" s="874"/>
      <c r="I35" s="709" t="s">
        <v>78</v>
      </c>
      <c r="J35" s="876"/>
      <c r="K35" s="876"/>
      <c r="L35" s="877"/>
    </row>
    <row r="36" spans="1:14" s="190" customFormat="1" ht="7.5" customHeight="1">
      <c r="A36" s="178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N36" s="707" t="s">
        <v>77</v>
      </c>
    </row>
    <row r="37" spans="1:12" s="190" customFormat="1" ht="14.25" customHeight="1">
      <c r="A37" s="703" t="s">
        <v>381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</row>
    <row r="38" spans="1:12" s="190" customFormat="1" ht="9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1"/>
    </row>
    <row r="39" spans="1:13" s="190" customFormat="1" ht="17.25" customHeight="1">
      <c r="A39" s="703" t="s">
        <v>79</v>
      </c>
      <c r="B39" s="631"/>
      <c r="C39" s="703"/>
      <c r="D39" s="710" t="s">
        <v>80</v>
      </c>
      <c r="E39" s="878">
        <f>NonModularWorksheet!J50</f>
        <v>11475</v>
      </c>
      <c r="F39" s="706" t="s">
        <v>377</v>
      </c>
      <c r="G39" s="183"/>
      <c r="H39" s="879">
        <v>69.5</v>
      </c>
      <c r="I39" s="996" t="s">
        <v>81</v>
      </c>
      <c r="J39" s="711"/>
      <c r="K39" s="711"/>
      <c r="L39" s="878">
        <f>NonModularWorksheet!G67</f>
        <v>7975.124999999999</v>
      </c>
      <c r="M39" s="209"/>
    </row>
    <row r="40" spans="1:13" s="190" customFormat="1" ht="17.25" customHeight="1">
      <c r="A40" s="703" t="s">
        <v>82</v>
      </c>
      <c r="B40" s="631"/>
      <c r="C40" s="703"/>
      <c r="D40" s="710" t="s">
        <v>80</v>
      </c>
      <c r="E40" s="878">
        <f>NonModularWorksheet!J51</f>
        <v>11819</v>
      </c>
      <c r="F40" s="706" t="s">
        <v>377</v>
      </c>
      <c r="G40" s="183"/>
      <c r="H40" s="879">
        <v>69.5</v>
      </c>
      <c r="I40" s="996" t="s">
        <v>81</v>
      </c>
      <c r="J40" s="711"/>
      <c r="K40" s="711"/>
      <c r="L40" s="878">
        <f>NonModularWorksheet!G72</f>
        <v>8214.205</v>
      </c>
      <c r="M40" s="210"/>
    </row>
    <row r="41" spans="1:16" s="190" customFormat="1" ht="17.25" customHeight="1">
      <c r="A41" s="703" t="s">
        <v>83</v>
      </c>
      <c r="B41" s="631"/>
      <c r="C41" s="703"/>
      <c r="D41" s="710" t="s">
        <v>80</v>
      </c>
      <c r="E41" s="878">
        <f>NonModularWorksheet!J52</f>
        <v>12174</v>
      </c>
      <c r="F41" s="706" t="s">
        <v>377</v>
      </c>
      <c r="G41" s="183"/>
      <c r="H41" s="879">
        <v>69.5</v>
      </c>
      <c r="I41" s="996" t="s">
        <v>81</v>
      </c>
      <c r="J41" s="711"/>
      <c r="K41" s="711"/>
      <c r="L41" s="878">
        <f>NonModularWorksheet!G77</f>
        <v>8460.93</v>
      </c>
      <c r="M41" s="210"/>
      <c r="P41" s="211"/>
    </row>
    <row r="42" spans="1:16" s="190" customFormat="1" ht="17.25" customHeight="1">
      <c r="A42" s="703" t="s">
        <v>84</v>
      </c>
      <c r="B42" s="631"/>
      <c r="C42" s="703"/>
      <c r="D42" s="710" t="s">
        <v>80</v>
      </c>
      <c r="E42" s="878">
        <f>NonModularWorksheet!J53</f>
        <v>12539</v>
      </c>
      <c r="F42" s="706" t="s">
        <v>377</v>
      </c>
      <c r="G42" s="183"/>
      <c r="H42" s="879">
        <v>69.5</v>
      </c>
      <c r="I42" s="996" t="s">
        <v>81</v>
      </c>
      <c r="J42" s="711"/>
      <c r="K42" s="711"/>
      <c r="L42" s="878">
        <f>NonModularWorksheet!G82</f>
        <v>8714.605</v>
      </c>
      <c r="M42" s="210"/>
      <c r="P42" s="211"/>
    </row>
    <row r="43" spans="1:16" s="190" customFormat="1" ht="17.25" customHeight="1">
      <c r="A43" s="703" t="s">
        <v>85</v>
      </c>
      <c r="B43" s="631"/>
      <c r="C43" s="703"/>
      <c r="D43" s="710" t="s">
        <v>80</v>
      </c>
      <c r="E43" s="878">
        <f>NonModularWorksheet!J54</f>
        <v>12915</v>
      </c>
      <c r="F43" s="706" t="s">
        <v>377</v>
      </c>
      <c r="G43" s="183"/>
      <c r="H43" s="879">
        <v>69.5</v>
      </c>
      <c r="I43" s="996" t="s">
        <v>81</v>
      </c>
      <c r="J43" s="711"/>
      <c r="K43" s="711"/>
      <c r="L43" s="878">
        <f>NonModularWorksheet!G87</f>
        <v>8975.925</v>
      </c>
      <c r="M43" s="210"/>
      <c r="P43" s="211"/>
    </row>
    <row r="44" spans="1:16" s="190" customFormat="1" ht="10.5" customHeight="1" thickBot="1">
      <c r="A44" s="172"/>
      <c r="B44" s="147"/>
      <c r="C44" s="172"/>
      <c r="D44" s="182"/>
      <c r="E44" s="184"/>
      <c r="F44" s="167"/>
      <c r="G44" s="183"/>
      <c r="H44" s="185"/>
      <c r="I44" s="183"/>
      <c r="J44" s="711"/>
      <c r="K44" s="711"/>
      <c r="L44" s="184"/>
      <c r="M44" s="210"/>
      <c r="P44" s="211"/>
    </row>
    <row r="45" spans="1:16" s="190" customFormat="1" ht="17.25" customHeight="1" thickBot="1">
      <c r="A45" s="186"/>
      <c r="B45" s="180"/>
      <c r="C45" s="180"/>
      <c r="D45" s="180"/>
      <c r="E45" s="180"/>
      <c r="F45" s="180"/>
      <c r="G45" s="180"/>
      <c r="H45" s="180"/>
      <c r="I45" s="183" t="s">
        <v>86</v>
      </c>
      <c r="J45" s="711"/>
      <c r="K45" s="711"/>
      <c r="L45" s="187">
        <f>NonModularWorksheet!G89</f>
        <v>42340.78999999999</v>
      </c>
      <c r="P45" s="211"/>
    </row>
    <row r="46" spans="1:16" s="190" customFormat="1" ht="9.75" customHeight="1">
      <c r="A46" s="186"/>
      <c r="B46" s="180"/>
      <c r="C46" s="180"/>
      <c r="D46" s="180"/>
      <c r="E46" s="180"/>
      <c r="F46" s="180"/>
      <c r="G46" s="180"/>
      <c r="H46" s="180"/>
      <c r="I46" s="183"/>
      <c r="J46" s="183"/>
      <c r="K46" s="183"/>
      <c r="L46" s="216"/>
      <c r="P46" s="211"/>
    </row>
    <row r="47" spans="1:16" s="717" customFormat="1" ht="12">
      <c r="A47" s="712" t="s">
        <v>87</v>
      </c>
      <c r="B47" s="703"/>
      <c r="C47" s="703"/>
      <c r="D47" s="713"/>
      <c r="E47" s="714">
        <f>IF($E$40="See Below*","69.5%","")</f>
      </c>
      <c r="F47" s="715" t="s">
        <v>325</v>
      </c>
      <c r="G47" s="715"/>
      <c r="H47" s="715" t="s">
        <v>325</v>
      </c>
      <c r="I47" s="714"/>
      <c r="J47" s="716"/>
      <c r="K47" s="716"/>
      <c r="L47" s="715" t="s">
        <v>325</v>
      </c>
      <c r="P47" s="718"/>
    </row>
    <row r="48" spans="1:12" s="717" customFormat="1" ht="18" customHeight="1">
      <c r="A48" s="629"/>
      <c r="B48" s="712" t="s">
        <v>88</v>
      </c>
      <c r="C48" s="703"/>
      <c r="D48" s="629" t="s">
        <v>63</v>
      </c>
      <c r="E48" s="719" t="s">
        <v>89</v>
      </c>
      <c r="F48" s="703"/>
      <c r="G48" s="703"/>
      <c r="H48" s="703"/>
      <c r="I48" s="629"/>
      <c r="J48" s="712" t="s">
        <v>313</v>
      </c>
      <c r="K48" s="712"/>
      <c r="L48" s="703"/>
    </row>
    <row r="49" spans="1:12" s="717" customFormat="1" ht="15" customHeight="1">
      <c r="A49" s="629"/>
      <c r="B49" s="720" t="s">
        <v>314</v>
      </c>
      <c r="C49" s="720"/>
      <c r="D49" s="720"/>
      <c r="E49" s="720"/>
      <c r="F49" s="720"/>
      <c r="H49" s="721"/>
      <c r="I49" s="720"/>
      <c r="J49" s="722"/>
      <c r="K49" s="722"/>
      <c r="L49" s="721"/>
    </row>
    <row r="50" spans="1:12" s="726" customFormat="1" ht="16.5" customHeight="1">
      <c r="A50" s="723" t="s">
        <v>315</v>
      </c>
      <c r="B50" s="723"/>
      <c r="C50" s="723"/>
      <c r="D50" s="723"/>
      <c r="E50" s="724"/>
      <c r="F50" s="722"/>
      <c r="G50" s="723"/>
      <c r="H50" s="713"/>
      <c r="I50" s="723"/>
      <c r="J50" s="725"/>
      <c r="K50" s="725"/>
      <c r="L50" s="713"/>
    </row>
    <row r="51" spans="1:16" ht="62.25" customHeight="1">
      <c r="A51" s="192"/>
      <c r="B51" s="192"/>
      <c r="C51" s="192"/>
      <c r="D51" s="192"/>
      <c r="E51" s="193"/>
      <c r="F51" s="191"/>
      <c r="G51" s="192"/>
      <c r="H51" s="188"/>
      <c r="I51" s="192"/>
      <c r="J51" s="194"/>
      <c r="K51" s="194"/>
      <c r="L51" s="188"/>
      <c r="P51" s="212"/>
    </row>
    <row r="52" spans="1:12" ht="6.75" customHeight="1">
      <c r="A52" s="997"/>
      <c r="B52" s="997"/>
      <c r="C52" s="997"/>
      <c r="D52" s="997"/>
      <c r="E52" s="997"/>
      <c r="F52" s="997"/>
      <c r="G52" s="997"/>
      <c r="H52" s="997"/>
      <c r="I52" s="997"/>
      <c r="J52" s="997"/>
      <c r="K52" s="997"/>
      <c r="L52" s="997"/>
    </row>
    <row r="53" ht="21" customHeight="1"/>
    <row r="54" ht="16.5" customHeight="1"/>
    <row r="55" spans="1:13" s="214" customFormat="1" ht="15" customHeight="1">
      <c r="A55" s="828" t="s">
        <v>389</v>
      </c>
      <c r="B55" s="829"/>
      <c r="C55" s="829"/>
      <c r="D55" s="738"/>
      <c r="E55" s="830" t="s">
        <v>47</v>
      </c>
      <c r="F55" s="831"/>
      <c r="G55" s="738"/>
      <c r="H55" s="832"/>
      <c r="I55" s="832"/>
      <c r="J55" s="832"/>
      <c r="K55" s="832"/>
      <c r="L55" s="833" t="s">
        <v>90</v>
      </c>
      <c r="M55" s="213"/>
    </row>
    <row r="57" spans="1:6" ht="12.75">
      <c r="A57" s="196"/>
      <c r="C57" s="196"/>
      <c r="D57" s="114"/>
      <c r="E57" s="114"/>
      <c r="F57" s="197"/>
    </row>
    <row r="58" spans="1:5" ht="12.75">
      <c r="A58" s="112"/>
      <c r="C58" s="196"/>
      <c r="D58" s="114"/>
      <c r="E58" s="114"/>
    </row>
    <row r="59" spans="1:5" ht="12.75">
      <c r="A59" s="112"/>
      <c r="C59" s="198"/>
      <c r="D59" s="114"/>
      <c r="E59" s="114"/>
    </row>
    <row r="60" spans="1:5" ht="15.75">
      <c r="A60" s="741" t="s">
        <v>2</v>
      </c>
      <c r="C60" s="118" t="s">
        <v>20</v>
      </c>
      <c r="D60" s="114"/>
      <c r="E60" s="114"/>
    </row>
    <row r="61" spans="1:18" ht="12.75">
      <c r="A61" s="112"/>
      <c r="C61" s="199" t="s">
        <v>91</v>
      </c>
      <c r="D61" s="114"/>
      <c r="E61" s="114"/>
      <c r="F61" s="114"/>
      <c r="G61" s="114"/>
      <c r="H61" s="200"/>
      <c r="I61" s="201" t="s">
        <v>63</v>
      </c>
      <c r="J61" s="202" t="s">
        <v>92</v>
      </c>
      <c r="K61" s="202"/>
      <c r="L61" s="202"/>
      <c r="M61" s="202"/>
      <c r="N61" s="202"/>
      <c r="O61" s="215"/>
      <c r="P61" s="120"/>
      <c r="Q61" s="120"/>
      <c r="R61" s="120"/>
    </row>
    <row r="62" spans="1:5" ht="12.75">
      <c r="A62" s="112"/>
      <c r="C62" s="119"/>
      <c r="D62" s="114"/>
      <c r="E62" s="114"/>
    </row>
    <row r="63" spans="1:5" ht="12.75">
      <c r="A63" s="112"/>
      <c r="B63" s="121" t="s">
        <v>52</v>
      </c>
      <c r="C63" s="122" t="s">
        <v>22</v>
      </c>
      <c r="D63" s="123" t="s">
        <v>23</v>
      </c>
      <c r="E63" s="124" t="s">
        <v>24</v>
      </c>
    </row>
    <row r="64" spans="1:5" ht="12.75">
      <c r="A64"/>
      <c r="B64" s="120"/>
      <c r="C64" s="126" t="s">
        <v>25</v>
      </c>
      <c r="D64" s="123" t="s">
        <v>23</v>
      </c>
      <c r="E64" s="124" t="s">
        <v>26</v>
      </c>
    </row>
    <row r="65" spans="1:5" ht="12.75">
      <c r="A65" s="120"/>
      <c r="B65" s="120"/>
      <c r="C65" s="127" t="s">
        <v>27</v>
      </c>
      <c r="D65" s="123" t="s">
        <v>23</v>
      </c>
      <c r="E65" s="124" t="s">
        <v>53</v>
      </c>
    </row>
    <row r="66" spans="1:5" ht="12.75">
      <c r="A66" s="120"/>
      <c r="B66" s="120"/>
      <c r="C66" s="128" t="s">
        <v>29</v>
      </c>
      <c r="D66" s="123" t="s">
        <v>23</v>
      </c>
      <c r="E66" s="124" t="s">
        <v>54</v>
      </c>
    </row>
    <row r="67" spans="1:5" ht="12.75">
      <c r="A67" s="120"/>
      <c r="B67" s="120"/>
      <c r="C67" s="129" t="s">
        <v>31</v>
      </c>
      <c r="D67" s="123" t="s">
        <v>23</v>
      </c>
      <c r="E67" s="130" t="s">
        <v>32</v>
      </c>
    </row>
    <row r="68" ht="12.75">
      <c r="A68" s="120"/>
    </row>
    <row r="69" ht="12.75">
      <c r="A69" s="120"/>
    </row>
    <row r="70" spans="1:12" s="989" customFormat="1" ht="14.25" customHeight="1">
      <c r="A70" s="990" t="s">
        <v>374</v>
      </c>
      <c r="B70" s="991"/>
      <c r="C70" s="991"/>
      <c r="D70" s="991"/>
      <c r="E70" s="992"/>
      <c r="F70" s="993"/>
      <c r="G70" s="991"/>
      <c r="H70" s="994"/>
      <c r="I70" s="991"/>
      <c r="J70" s="995"/>
      <c r="K70" s="995"/>
      <c r="L70" s="994"/>
    </row>
    <row r="71" spans="1:12" s="726" customFormat="1" ht="13.5" customHeight="1">
      <c r="A71" s="723" t="s">
        <v>372</v>
      </c>
      <c r="B71" s="723"/>
      <c r="C71" s="723"/>
      <c r="D71" s="723"/>
      <c r="E71" s="724"/>
      <c r="F71" s="722"/>
      <c r="G71" s="723"/>
      <c r="H71" s="713"/>
      <c r="I71" s="723"/>
      <c r="J71" s="725"/>
      <c r="K71" s="725"/>
      <c r="L71" s="713"/>
    </row>
    <row r="72" spans="1:12" s="726" customFormat="1" ht="15.75" customHeight="1">
      <c r="A72" s="723" t="s">
        <v>373</v>
      </c>
      <c r="B72" s="723"/>
      <c r="C72" s="723"/>
      <c r="D72" s="723"/>
      <c r="E72" s="724"/>
      <c r="F72" s="722"/>
      <c r="G72" s="723"/>
      <c r="H72" s="713"/>
      <c r="I72" s="723"/>
      <c r="J72" s="725"/>
      <c r="K72" s="725"/>
      <c r="L72" s="713" t="s">
        <v>375</v>
      </c>
    </row>
    <row r="75" spans="1:12" ht="56.25" customHeight="1">
      <c r="A75" s="1126"/>
      <c r="B75" s="1127"/>
      <c r="C75" s="1127"/>
      <c r="D75" s="1127"/>
      <c r="E75" s="1127"/>
      <c r="F75" s="1127"/>
      <c r="G75" s="1127"/>
      <c r="H75" s="1127"/>
      <c r="I75" s="1127"/>
      <c r="J75" s="1127"/>
      <c r="K75" s="1127"/>
      <c r="L75" s="1127"/>
    </row>
    <row r="76" ht="12.75">
      <c r="A76" s="723"/>
    </row>
    <row r="77" ht="12.75">
      <c r="A77" s="723"/>
    </row>
  </sheetData>
  <sheetProtection/>
  <mergeCells count="1">
    <mergeCell ref="A75:L75"/>
  </mergeCells>
  <dataValidations count="5">
    <dataValidation allowBlank="1" showInputMessage="1" showErrorMessage="1" promptTitle="Automatic Calculation" prompt="Do not enter amount here if you plan to use the automatic calculation feature.  Answer the modular grant question at the top of &quot;Face Page&quot; sheet and enter budget info into &quot;InitialBudget&quot; sheet." sqref="E40:E43"/>
    <dataValidation allowBlank="1" showInputMessage="1" showErrorMessage="1" promptTitle="Automatic Calculation" prompt="Do not enter amount here if you plan to use the automatic calculation feature.  Answer modular grant question at the top of &quot;Face-1&quot; sheet and enter budget info into &quot;InitialBudget-4&quot; sheet." sqref="L46"/>
    <dataValidation allowBlank="1" showInputMessage="1" showErrorMessage="1" promptTitle="Text Box" prompt="This &quot;Rate Applied&quot; box is a text box and does not link to the F &amp; A calculation.&#10;&#10;If you are using a rate other than 69.5% or a combination of rates, enter them in this text box separated by commas." sqref="H39:H43"/>
    <dataValidation allowBlank="1" showInputMessage="1" showErrorMessage="1" promptTitle="Automatic Calculation" prompt="Do not enter amount here if you plan to use the automatic calculation feature.  Answer the modular grant question at the top of &quot;Face&quot; sheet and enter budget info into &quot;InitialBudget&quot; sheet." sqref="E39"/>
    <dataValidation allowBlank="1" showInputMessage="1" showErrorMessage="1" promptTitle="Automatic Calculation" prompt="Do not enter amount here if you plan to use the automatic calculation feature.  Answer modular grant question at the top of &quot;Face Page&quot; sheet and enter budget info into &quot;InitialBudget&quot; sheet." sqref="L39:L43 L45"/>
  </dataValidations>
  <printOptions/>
  <pageMargins left="0.5" right="0.5" top="0.5" bottom="0.5" header="0.5" footer="0.5"/>
  <pageSetup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2"/>
  <sheetViews>
    <sheetView showGridLines="0" zoomScalePageLayoutView="0" workbookViewId="0" topLeftCell="A1">
      <selection activeCell="E39" sqref="E39"/>
    </sheetView>
  </sheetViews>
  <sheetFormatPr defaultColWidth="9.140625" defaultRowHeight="12.75"/>
  <cols>
    <col min="1" max="1" width="2.7109375" style="317" customWidth="1"/>
    <col min="2" max="3" width="9.7109375" style="317" customWidth="1"/>
    <col min="4" max="4" width="5.28125" style="317" customWidth="1"/>
    <col min="5" max="5" width="8.140625" style="317" customWidth="1"/>
    <col min="6" max="6" width="7.140625" style="317" bestFit="1" customWidth="1"/>
    <col min="7" max="7" width="8.140625" style="317" bestFit="1" customWidth="1"/>
    <col min="8" max="8" width="9.140625" style="317" bestFit="1" customWidth="1"/>
    <col min="9" max="9" width="10.00390625" style="317" customWidth="1"/>
    <col min="10" max="10" width="9.140625" style="318" bestFit="1" customWidth="1"/>
    <col min="11" max="11" width="11.00390625" style="317" customWidth="1"/>
    <col min="12" max="12" width="11.57421875" style="317" customWidth="1"/>
    <col min="13" max="13" width="8.28125" style="317" customWidth="1"/>
    <col min="14" max="14" width="9.140625" style="317" customWidth="1"/>
    <col min="15" max="16384" width="9.140625" style="318" customWidth="1"/>
  </cols>
  <sheetData>
    <row r="1" spans="1:13" s="235" customFormat="1" ht="18" customHeight="1">
      <c r="A1" s="233"/>
      <c r="B1" s="234" t="s">
        <v>98</v>
      </c>
      <c r="C1" s="233"/>
      <c r="D1" s="233"/>
      <c r="E1" s="233"/>
      <c r="F1" s="233"/>
      <c r="G1" s="233"/>
      <c r="H1" s="233"/>
      <c r="I1" s="233"/>
      <c r="J1" s="233"/>
      <c r="L1" s="236">
        <f>'Face Page'!$P$3</f>
        <v>41093.48523240741</v>
      </c>
      <c r="M1" s="233"/>
    </row>
    <row r="2" spans="1:13" s="235" customFormat="1" ht="15">
      <c r="A2" s="172"/>
      <c r="B2" s="237"/>
      <c r="C2" s="172"/>
      <c r="D2" s="172"/>
      <c r="E2" s="172"/>
      <c r="F2" s="189"/>
      <c r="G2" s="238"/>
      <c r="H2" s="189"/>
      <c r="I2" s="189"/>
      <c r="J2" s="189"/>
      <c r="L2" s="239">
        <f>'Face Page'!$P$3</f>
        <v>41093.48523240741</v>
      </c>
      <c r="M2" s="172"/>
    </row>
    <row r="3" spans="1:13" s="235" customFormat="1" ht="21" thickBot="1">
      <c r="A3" s="172"/>
      <c r="B3" s="240" t="s">
        <v>155</v>
      </c>
      <c r="C3" s="241"/>
      <c r="D3" s="241"/>
      <c r="E3" s="241"/>
      <c r="F3" s="241"/>
      <c r="G3" s="241"/>
      <c r="H3" s="241"/>
      <c r="I3" s="241"/>
      <c r="J3" s="241"/>
      <c r="K3" s="242"/>
      <c r="L3" s="243">
        <f>'Face Page'!$P$5</f>
        <v>41093.48523240741</v>
      </c>
      <c r="M3" s="189"/>
    </row>
    <row r="4" spans="1:16" s="235" customFormat="1" ht="12.75">
      <c r="A4" s="244"/>
      <c r="B4" s="244"/>
      <c r="C4" s="244"/>
      <c r="D4" s="244"/>
      <c r="E4" s="244"/>
      <c r="F4" s="244"/>
      <c r="G4" s="244"/>
      <c r="H4" s="244"/>
      <c r="I4" s="244"/>
      <c r="J4" s="245"/>
      <c r="K4" s="244"/>
      <c r="L4" s="244"/>
      <c r="M4" s="244"/>
      <c r="N4" s="246"/>
      <c r="O4" s="247"/>
      <c r="P4" s="247"/>
    </row>
    <row r="5" spans="1:16" s="235" customFormat="1" ht="12.75">
      <c r="A5" s="248"/>
      <c r="B5" s="172"/>
      <c r="C5" s="172"/>
      <c r="D5" s="172"/>
      <c r="E5" s="172"/>
      <c r="F5" s="172"/>
      <c r="G5" s="172"/>
      <c r="H5" s="172"/>
      <c r="I5" s="172"/>
      <c r="J5" s="189"/>
      <c r="K5" s="172"/>
      <c r="L5" s="172"/>
      <c r="N5" s="247"/>
      <c r="O5" s="247"/>
      <c r="P5" s="247"/>
    </row>
    <row r="6" spans="1:14" s="235" customFormat="1" ht="14.25">
      <c r="A6" s="172"/>
      <c r="B6" s="249" t="s">
        <v>99</v>
      </c>
      <c r="C6" s="172"/>
      <c r="D6" s="172"/>
      <c r="E6" s="172"/>
      <c r="F6" s="172"/>
      <c r="G6" s="172"/>
      <c r="H6" s="172"/>
      <c r="I6" s="172"/>
      <c r="J6" s="189"/>
      <c r="K6" s="172"/>
      <c r="L6" s="172"/>
      <c r="M6" s="172"/>
      <c r="N6" s="247"/>
    </row>
    <row r="7" spans="1:14" s="235" customFormat="1" ht="12.75">
      <c r="A7" s="172"/>
      <c r="B7" s="248" t="s">
        <v>330</v>
      </c>
      <c r="C7" s="172"/>
      <c r="D7" s="172"/>
      <c r="E7" s="172"/>
      <c r="F7" s="172"/>
      <c r="G7" s="172"/>
      <c r="H7" s="172"/>
      <c r="I7" s="172"/>
      <c r="J7" s="189"/>
      <c r="K7" s="172"/>
      <c r="L7" s="172"/>
      <c r="M7" s="172"/>
      <c r="N7" s="247"/>
    </row>
    <row r="8" spans="1:14" s="235" customFormat="1" ht="12.75">
      <c r="A8" s="172"/>
      <c r="B8" s="248"/>
      <c r="C8" s="172"/>
      <c r="D8" s="172"/>
      <c r="E8" s="172"/>
      <c r="F8" s="172"/>
      <c r="G8" s="172"/>
      <c r="H8" s="172"/>
      <c r="I8" s="172"/>
      <c r="J8" s="189"/>
      <c r="K8" s="172"/>
      <c r="L8" s="172"/>
      <c r="M8" s="172"/>
      <c r="N8" s="247"/>
    </row>
    <row r="9" spans="1:14" s="235" customFormat="1" ht="12.75">
      <c r="A9" s="172"/>
      <c r="B9" s="250" t="s">
        <v>156</v>
      </c>
      <c r="C9" s="172"/>
      <c r="D9" s="172"/>
      <c r="E9" s="172"/>
      <c r="F9" s="172"/>
      <c r="G9" s="172"/>
      <c r="H9" s="172"/>
      <c r="I9" s="172"/>
      <c r="J9" s="189"/>
      <c r="K9" s="172"/>
      <c r="L9" s="172"/>
      <c r="M9" s="172"/>
      <c r="N9" s="247"/>
    </row>
    <row r="10" s="146" customFormat="1" ht="15" customHeight="1">
      <c r="B10" s="222" t="s">
        <v>157</v>
      </c>
    </row>
    <row r="11" s="146" customFormat="1" ht="12.75">
      <c r="B11" s="221" t="s">
        <v>291</v>
      </c>
    </row>
    <row r="12" s="146" customFormat="1" ht="12.75">
      <c r="B12" s="221" t="s">
        <v>292</v>
      </c>
    </row>
    <row r="13" s="146" customFormat="1" ht="12.75">
      <c r="B13" s="221" t="s">
        <v>293</v>
      </c>
    </row>
    <row r="14" s="146" customFormat="1" ht="12.75">
      <c r="B14" s="221" t="s">
        <v>103</v>
      </c>
    </row>
    <row r="15" s="146" customFormat="1" ht="12.75">
      <c r="B15" s="221" t="s">
        <v>104</v>
      </c>
    </row>
    <row r="16" s="146" customFormat="1" ht="12.75">
      <c r="B16" s="221" t="s">
        <v>105</v>
      </c>
    </row>
    <row r="17" s="146" customFormat="1" ht="12.75">
      <c r="B17" s="221" t="s">
        <v>106</v>
      </c>
    </row>
    <row r="18" s="146" customFormat="1" ht="12.75">
      <c r="B18" s="222" t="s">
        <v>107</v>
      </c>
    </row>
    <row r="19" s="146" customFormat="1" ht="12.75">
      <c r="B19" s="221" t="s">
        <v>108</v>
      </c>
    </row>
    <row r="20" s="146" customFormat="1" ht="12.75">
      <c r="B20" s="221" t="s">
        <v>158</v>
      </c>
    </row>
    <row r="21" s="146" customFormat="1" ht="12.75">
      <c r="B21" s="221" t="s">
        <v>159</v>
      </c>
    </row>
    <row r="22" s="146" customFormat="1" ht="12.75">
      <c r="B22" s="221" t="s">
        <v>109</v>
      </c>
    </row>
    <row r="23" s="146" customFormat="1" ht="12.75">
      <c r="B23" s="221" t="s">
        <v>110</v>
      </c>
    </row>
    <row r="24" s="146" customFormat="1" ht="12.75">
      <c r="B24" s="221" t="s">
        <v>111</v>
      </c>
    </row>
    <row r="25" s="146" customFormat="1" ht="12.75">
      <c r="B25" s="221" t="s">
        <v>112</v>
      </c>
    </row>
    <row r="26" s="146" customFormat="1" ht="12.75">
      <c r="B26" s="223" t="s">
        <v>113</v>
      </c>
    </row>
    <row r="27" s="146" customFormat="1" ht="12.75">
      <c r="B27" s="221" t="s">
        <v>114</v>
      </c>
    </row>
    <row r="28" s="146" customFormat="1" ht="12.75">
      <c r="B28" s="221" t="s">
        <v>160</v>
      </c>
    </row>
    <row r="29" s="146" customFormat="1" ht="12.75">
      <c r="B29" s="221" t="s">
        <v>115</v>
      </c>
    </row>
    <row r="30" s="146" customFormat="1" ht="12.75">
      <c r="B30" s="221" t="s">
        <v>116</v>
      </c>
    </row>
    <row r="31" s="146" customFormat="1" ht="12.75">
      <c r="B31" s="224" t="s">
        <v>117</v>
      </c>
    </row>
    <row r="32" s="146" customFormat="1" ht="12.75">
      <c r="B32" s="221" t="s">
        <v>118</v>
      </c>
    </row>
    <row r="33" s="146" customFormat="1" ht="12.75">
      <c r="B33" s="221" t="s">
        <v>119</v>
      </c>
    </row>
    <row r="34" s="146" customFormat="1" ht="12.75">
      <c r="B34" s="221"/>
    </row>
    <row r="35" spans="2:5" s="146" customFormat="1" ht="12.75">
      <c r="B35" s="221"/>
      <c r="C35" s="195" t="s">
        <v>328</v>
      </c>
      <c r="D35" s="742"/>
      <c r="E35" s="227" t="s">
        <v>329</v>
      </c>
    </row>
    <row r="36" spans="2:5" s="146" customFormat="1" ht="12.75">
      <c r="B36" s="221"/>
      <c r="C36" s="226" t="s">
        <v>100</v>
      </c>
      <c r="D36" s="742"/>
      <c r="E36" s="226" t="s">
        <v>100</v>
      </c>
    </row>
    <row r="37" spans="2:7" s="146" customFormat="1" ht="12.75">
      <c r="B37" s="221"/>
      <c r="C37" s="226" t="s">
        <v>124</v>
      </c>
      <c r="D37" s="742"/>
      <c r="E37" s="226" t="s">
        <v>124</v>
      </c>
      <c r="G37" s="227" t="s">
        <v>248</v>
      </c>
    </row>
    <row r="38" spans="2:7" s="146" customFormat="1" ht="12.75">
      <c r="B38" s="221"/>
      <c r="C38" s="743" t="s">
        <v>327</v>
      </c>
      <c r="D38" s="742"/>
      <c r="E38" s="228" t="s">
        <v>326</v>
      </c>
      <c r="G38" s="229" t="s">
        <v>101</v>
      </c>
    </row>
    <row r="39" spans="2:7" s="146" customFormat="1" ht="12.75">
      <c r="B39" s="221"/>
      <c r="C39" s="745">
        <f>'Entire Budget'!C19</f>
        <v>11475</v>
      </c>
      <c r="D39" s="762" t="s">
        <v>127</v>
      </c>
      <c r="E39" s="763">
        <f>'Entire Budget'!C20</f>
        <v>0</v>
      </c>
      <c r="F39" s="762" t="s">
        <v>23</v>
      </c>
      <c r="G39" s="764">
        <f>+C39+E39</f>
        <v>11475</v>
      </c>
    </row>
    <row r="40" spans="2:7" s="146" customFormat="1" ht="12.75">
      <c r="B40" s="221"/>
      <c r="C40" s="745">
        <f>'Entire Budget'!D19</f>
        <v>11819</v>
      </c>
      <c r="D40" s="762" t="s">
        <v>127</v>
      </c>
      <c r="E40" s="763">
        <f>'Entire Budget'!D20</f>
        <v>0</v>
      </c>
      <c r="F40" s="762" t="s">
        <v>23</v>
      </c>
      <c r="G40" s="764">
        <f>C40+E40</f>
        <v>11819</v>
      </c>
    </row>
    <row r="41" spans="2:7" s="146" customFormat="1" ht="12.75">
      <c r="B41" s="221"/>
      <c r="C41" s="745">
        <f>'Entire Budget'!E19</f>
        <v>12174</v>
      </c>
      <c r="D41" s="762" t="s">
        <v>127</v>
      </c>
      <c r="E41" s="763">
        <f>'Entire Budget'!E20</f>
        <v>0</v>
      </c>
      <c r="F41" s="762" t="s">
        <v>23</v>
      </c>
      <c r="G41" s="764">
        <f>C41+E41</f>
        <v>12174</v>
      </c>
    </row>
    <row r="42" spans="2:7" s="146" customFormat="1" ht="12.75">
      <c r="B42" s="221"/>
      <c r="C42" s="745">
        <f>'Entire Budget'!F19</f>
        <v>12539</v>
      </c>
      <c r="D42" s="762" t="s">
        <v>127</v>
      </c>
      <c r="E42" s="763">
        <f>'Entire Budget'!F20</f>
        <v>0</v>
      </c>
      <c r="F42" s="762" t="s">
        <v>23</v>
      </c>
      <c r="G42" s="764">
        <f>C42+E42</f>
        <v>12539</v>
      </c>
    </row>
    <row r="43" spans="2:7" s="146" customFormat="1" ht="12.75">
      <c r="B43" s="221"/>
      <c r="C43" s="746">
        <f>'Entire Budget'!G19</f>
        <v>12915</v>
      </c>
      <c r="D43" s="762" t="s">
        <v>127</v>
      </c>
      <c r="E43" s="765">
        <f>'Entire Budget'!G20</f>
        <v>0</v>
      </c>
      <c r="F43" s="762" t="s">
        <v>23</v>
      </c>
      <c r="G43" s="766">
        <f>C43+E43</f>
        <v>12915</v>
      </c>
    </row>
    <row r="44" spans="1:14" s="235" customFormat="1" ht="12.75">
      <c r="A44" s="172"/>
      <c r="B44" s="221"/>
      <c r="C44" s="747">
        <f>SUM(C39:C43)</f>
        <v>60922</v>
      </c>
      <c r="D44" s="767" t="s">
        <v>127</v>
      </c>
      <c r="E44" s="768">
        <f>SUM(E39:E43)</f>
        <v>0</v>
      </c>
      <c r="F44" s="767" t="s">
        <v>23</v>
      </c>
      <c r="G44" s="769">
        <f>SUM(G39:G43)</f>
        <v>60922</v>
      </c>
      <c r="H44" s="172"/>
      <c r="I44" s="172"/>
      <c r="J44" s="189"/>
      <c r="K44" s="172"/>
      <c r="L44" s="172"/>
      <c r="M44" s="172"/>
      <c r="N44" s="247"/>
    </row>
    <row r="45" spans="1:14" s="235" customFormat="1" ht="12.75">
      <c r="A45" s="172"/>
      <c r="B45" s="221"/>
      <c r="C45" s="182"/>
      <c r="D45" s="172"/>
      <c r="E45" s="172"/>
      <c r="F45" s="172"/>
      <c r="G45" s="172"/>
      <c r="H45" s="172"/>
      <c r="I45" s="172"/>
      <c r="J45" s="189"/>
      <c r="K45" s="172"/>
      <c r="L45" s="172"/>
      <c r="M45" s="172"/>
      <c r="N45" s="247"/>
    </row>
    <row r="46" spans="1:14" s="235" customFormat="1" ht="12.75">
      <c r="A46" s="172"/>
      <c r="B46" s="221"/>
      <c r="C46" s="172"/>
      <c r="D46" s="172"/>
      <c r="E46" s="172"/>
      <c r="F46" s="172"/>
      <c r="G46" s="172"/>
      <c r="I46" s="172"/>
      <c r="J46" s="189"/>
      <c r="K46" s="172"/>
      <c r="L46" s="172"/>
      <c r="M46" s="172"/>
      <c r="N46" s="247"/>
    </row>
    <row r="47" spans="1:15" s="235" customFormat="1" ht="15" customHeight="1">
      <c r="A47" s="172"/>
      <c r="B47" s="172"/>
      <c r="D47" s="252"/>
      <c r="E47" s="252"/>
      <c r="H47" s="254" t="s">
        <v>122</v>
      </c>
      <c r="I47" s="172"/>
      <c r="K47" s="251"/>
      <c r="L47" s="251"/>
      <c r="M47" s="253"/>
      <c r="O47" s="172"/>
    </row>
    <row r="48" spans="1:13" s="235" customFormat="1" ht="12" customHeight="1">
      <c r="A48" s="172"/>
      <c r="B48" s="172"/>
      <c r="C48" s="251" t="s">
        <v>102</v>
      </c>
      <c r="D48" s="255"/>
      <c r="E48" s="189"/>
      <c r="F48" s="251" t="s">
        <v>121</v>
      </c>
      <c r="H48" s="254" t="s">
        <v>100</v>
      </c>
      <c r="I48" s="189"/>
      <c r="J48" s="251" t="s">
        <v>120</v>
      </c>
      <c r="K48" s="254"/>
      <c r="L48" s="254"/>
      <c r="M48" s="256"/>
    </row>
    <row r="49" spans="1:13" s="235" customFormat="1" ht="12" customHeight="1">
      <c r="A49" s="172"/>
      <c r="B49" s="172"/>
      <c r="C49" s="257" t="s">
        <v>101</v>
      </c>
      <c r="D49" s="255"/>
      <c r="E49" s="189"/>
      <c r="F49" s="257" t="s">
        <v>161</v>
      </c>
      <c r="H49" s="257" t="s">
        <v>335</v>
      </c>
      <c r="I49" s="189"/>
      <c r="J49" s="254" t="s">
        <v>123</v>
      </c>
      <c r="L49" s="258"/>
      <c r="M49" s="256"/>
    </row>
    <row r="50" spans="1:13" s="235" customFormat="1" ht="12" customHeight="1">
      <c r="A50" s="172"/>
      <c r="B50" s="259" t="s">
        <v>125</v>
      </c>
      <c r="C50" s="748">
        <f>'Entire Budget'!$C$21</f>
        <v>11475</v>
      </c>
      <c r="D50" s="749" t="s">
        <v>126</v>
      </c>
      <c r="E50" s="750"/>
      <c r="F50" s="751">
        <f>+'Entire Budget'!C11+'Entire Budget'!C14+'Entire Budget'!C15+'Entire Budget'!C16+'Entire Budget'!C18+'Entire Budget'!C20</f>
        <v>0</v>
      </c>
      <c r="G50" s="749" t="s">
        <v>127</v>
      </c>
      <c r="H50" s="752">
        <v>0</v>
      </c>
      <c r="I50" s="753" t="s">
        <v>23</v>
      </c>
      <c r="J50" s="754">
        <f>+C50-F50+H50</f>
        <v>11475</v>
      </c>
      <c r="L50" s="261"/>
      <c r="M50" s="260"/>
    </row>
    <row r="51" spans="1:13" s="262" customFormat="1" ht="12" customHeight="1">
      <c r="A51" s="172"/>
      <c r="B51" s="251" t="s">
        <v>128</v>
      </c>
      <c r="C51" s="748">
        <f>'Entire Budget'!$D$21</f>
        <v>11819</v>
      </c>
      <c r="D51" s="749" t="s">
        <v>126</v>
      </c>
      <c r="E51" s="750"/>
      <c r="F51" s="751">
        <f>+'Entire Budget'!D11+'Entire Budget'!D14+'Entire Budget'!D15+'Entire Budget'!D16+'Entire Budget'!D18+'Entire Budget'!D20</f>
        <v>0</v>
      </c>
      <c r="G51" s="749" t="s">
        <v>127</v>
      </c>
      <c r="H51" s="755">
        <v>0</v>
      </c>
      <c r="I51" s="753" t="s">
        <v>23</v>
      </c>
      <c r="J51" s="754">
        <f>+C51-F51+H51</f>
        <v>11819</v>
      </c>
      <c r="L51" s="261"/>
      <c r="M51" s="260"/>
    </row>
    <row r="52" spans="1:13" s="235" customFormat="1" ht="12" customHeight="1">
      <c r="A52" s="172"/>
      <c r="B52" s="251" t="s">
        <v>129</v>
      </c>
      <c r="C52" s="748">
        <f>'Entire Budget'!$E$21</f>
        <v>12174</v>
      </c>
      <c r="D52" s="749" t="s">
        <v>126</v>
      </c>
      <c r="E52" s="750"/>
      <c r="F52" s="751">
        <f>+'Entire Budget'!E11+'Entire Budget'!E14+'Entire Budget'!E15+'Entire Budget'!E16+'Entire Budget'!E18+'Entire Budget'!E20</f>
        <v>0</v>
      </c>
      <c r="G52" s="749" t="s">
        <v>127</v>
      </c>
      <c r="H52" s="752">
        <v>0</v>
      </c>
      <c r="I52" s="753" t="s">
        <v>23</v>
      </c>
      <c r="J52" s="754">
        <f>+C52-F52+H52</f>
        <v>12174</v>
      </c>
      <c r="L52" s="261"/>
      <c r="M52" s="260"/>
    </row>
    <row r="53" spans="1:13" s="235" customFormat="1" ht="12" customHeight="1">
      <c r="A53" s="172"/>
      <c r="B53" s="251" t="s">
        <v>130</v>
      </c>
      <c r="C53" s="748">
        <f>'Entire Budget'!$F$21</f>
        <v>12539</v>
      </c>
      <c r="D53" s="749" t="s">
        <v>126</v>
      </c>
      <c r="E53" s="750"/>
      <c r="F53" s="751">
        <f>+'Entire Budget'!F11+'Entire Budget'!F14+'Entire Budget'!F15+'Entire Budget'!F16+'Entire Budget'!F18+'Entire Budget'!F20</f>
        <v>0</v>
      </c>
      <c r="G53" s="749" t="s">
        <v>127</v>
      </c>
      <c r="H53" s="752">
        <v>0</v>
      </c>
      <c r="I53" s="753" t="s">
        <v>23</v>
      </c>
      <c r="J53" s="754">
        <f>+C53-F53+H53</f>
        <v>12539</v>
      </c>
      <c r="L53" s="261"/>
      <c r="M53" s="260"/>
    </row>
    <row r="54" spans="1:13" s="235" customFormat="1" ht="12" customHeight="1">
      <c r="A54" s="172"/>
      <c r="B54" s="251" t="s">
        <v>131</v>
      </c>
      <c r="C54" s="756">
        <f>'Entire Budget'!$G$21</f>
        <v>12915</v>
      </c>
      <c r="D54" s="749" t="s">
        <v>126</v>
      </c>
      <c r="E54" s="750"/>
      <c r="F54" s="757">
        <f>+'Entire Budget'!G11+'Entire Budget'!G14+'Entire Budget'!G15+'Entire Budget'!G16+'Entire Budget'!G18+'Entire Budget'!G20</f>
        <v>0</v>
      </c>
      <c r="G54" s="749" t="s">
        <v>127</v>
      </c>
      <c r="H54" s="758">
        <v>0</v>
      </c>
      <c r="I54" s="753" t="s">
        <v>23</v>
      </c>
      <c r="J54" s="759">
        <f>+C54-F54+H54</f>
        <v>12915</v>
      </c>
      <c r="L54" s="261"/>
      <c r="M54" s="260"/>
    </row>
    <row r="55" spans="1:13" s="235" customFormat="1" ht="12" customHeight="1">
      <c r="A55" s="172"/>
      <c r="B55" s="251" t="s">
        <v>102</v>
      </c>
      <c r="C55" s="760">
        <f>SUM(C50:C54)</f>
        <v>60922</v>
      </c>
      <c r="D55" s="749" t="s">
        <v>126</v>
      </c>
      <c r="E55" s="749"/>
      <c r="F55" s="760">
        <f>SUM(F50:F54)</f>
        <v>0</v>
      </c>
      <c r="G55" s="749" t="s">
        <v>127</v>
      </c>
      <c r="H55" s="752">
        <f>SUM(H50:H54)</f>
        <v>0</v>
      </c>
      <c r="I55" s="753" t="s">
        <v>23</v>
      </c>
      <c r="J55" s="761">
        <f>SUM(J50:J54)</f>
        <v>60922</v>
      </c>
      <c r="L55" s="261"/>
      <c r="M55" s="260"/>
    </row>
    <row r="56" spans="1:14" s="235" customFormat="1" ht="12" customHeight="1">
      <c r="A56" s="172"/>
      <c r="B56" s="172"/>
      <c r="C56" s="263"/>
      <c r="D56" s="264"/>
      <c r="E56" s="264"/>
      <c r="F56" s="264"/>
      <c r="G56" s="264"/>
      <c r="H56" s="264"/>
      <c r="I56" s="265"/>
      <c r="J56" s="264"/>
      <c r="K56" s="264"/>
      <c r="L56" s="264"/>
      <c r="N56" s="247"/>
    </row>
    <row r="57" spans="1:14" s="235" customFormat="1" ht="12" customHeight="1">
      <c r="A57" s="172"/>
      <c r="B57" s="172"/>
      <c r="C57" s="263"/>
      <c r="D57" s="264"/>
      <c r="E57" s="264"/>
      <c r="F57" s="264"/>
      <c r="G57" s="264"/>
      <c r="H57" s="264"/>
      <c r="I57" s="265"/>
      <c r="J57" s="264"/>
      <c r="K57" s="264"/>
      <c r="L57" s="264"/>
      <c r="N57" s="247"/>
    </row>
    <row r="58" spans="1:14" s="235" customFormat="1" ht="12" customHeight="1">
      <c r="A58" s="172"/>
      <c r="B58" s="249" t="s">
        <v>132</v>
      </c>
      <c r="C58" s="263"/>
      <c r="D58" s="264"/>
      <c r="E58" s="264"/>
      <c r="F58" s="264"/>
      <c r="G58" s="264"/>
      <c r="H58" s="264"/>
      <c r="I58" s="266" t="s">
        <v>134</v>
      </c>
      <c r="J58" s="264"/>
      <c r="K58" s="264"/>
      <c r="L58" s="264"/>
      <c r="N58" s="247"/>
    </row>
    <row r="59" spans="1:14" s="235" customFormat="1" ht="12" customHeight="1">
      <c r="A59" s="172"/>
      <c r="B59" s="248" t="s">
        <v>133</v>
      </c>
      <c r="C59" s="263"/>
      <c r="D59" s="264"/>
      <c r="E59" s="264"/>
      <c r="F59" s="264"/>
      <c r="G59" s="264"/>
      <c r="H59" s="264"/>
      <c r="I59" s="248" t="s">
        <v>135</v>
      </c>
      <c r="J59" s="264"/>
      <c r="K59" s="264"/>
      <c r="L59" s="264"/>
      <c r="N59" s="247"/>
    </row>
    <row r="60" spans="1:14" s="235" customFormat="1" ht="12" customHeight="1">
      <c r="A60" s="172"/>
      <c r="B60" s="248"/>
      <c r="C60" s="263"/>
      <c r="D60" s="264"/>
      <c r="E60" s="264"/>
      <c r="F60" s="264"/>
      <c r="G60" s="264"/>
      <c r="H60" s="264"/>
      <c r="I60" s="248" t="s">
        <v>337</v>
      </c>
      <c r="J60" s="264"/>
      <c r="K60" s="264"/>
      <c r="L60" s="264"/>
      <c r="N60" s="247"/>
    </row>
    <row r="61" spans="1:14" s="235" customFormat="1" ht="12" customHeight="1">
      <c r="A61" s="172"/>
      <c r="B61" s="248"/>
      <c r="C61" s="251" t="s">
        <v>120</v>
      </c>
      <c r="D61" s="254"/>
      <c r="E61" s="253" t="s">
        <v>136</v>
      </c>
      <c r="G61" s="253" t="s">
        <v>137</v>
      </c>
      <c r="I61" s="267" t="s">
        <v>339</v>
      </c>
      <c r="N61" s="247"/>
    </row>
    <row r="62" spans="1:14" s="235" customFormat="1" ht="12" customHeight="1">
      <c r="A62" s="172"/>
      <c r="B62" s="248"/>
      <c r="C62" s="257" t="s">
        <v>123</v>
      </c>
      <c r="D62" s="254"/>
      <c r="E62" s="268" t="s">
        <v>138</v>
      </c>
      <c r="G62" s="268" t="s">
        <v>139</v>
      </c>
      <c r="I62" s="269"/>
      <c r="N62" s="247"/>
    </row>
    <row r="63" spans="1:14" s="235" customFormat="1" ht="12" customHeight="1">
      <c r="A63" s="172"/>
      <c r="B63" s="248"/>
      <c r="C63" s="254"/>
      <c r="D63" s="254"/>
      <c r="E63" s="256"/>
      <c r="G63" s="256"/>
      <c r="N63" s="247"/>
    </row>
    <row r="64" spans="1:14" s="235" customFormat="1" ht="12" customHeight="1">
      <c r="A64" s="172"/>
      <c r="B64" s="248"/>
      <c r="C64" s="270">
        <f>J50</f>
        <v>11475</v>
      </c>
      <c r="D64" s="271" t="s">
        <v>140</v>
      </c>
      <c r="E64" s="272">
        <v>0.695</v>
      </c>
      <c r="F64" s="273" t="s">
        <v>23</v>
      </c>
      <c r="G64" s="274">
        <f>C64*E64</f>
        <v>7975.124999999999</v>
      </c>
      <c r="I64" s="275" t="s">
        <v>141</v>
      </c>
      <c r="J64" s="276"/>
      <c r="K64" s="276"/>
      <c r="L64" s="277"/>
      <c r="N64" s="247"/>
    </row>
    <row r="65" spans="1:14" s="235" customFormat="1" ht="12" customHeight="1">
      <c r="A65" s="172"/>
      <c r="B65" s="248"/>
      <c r="C65" s="278">
        <v>0</v>
      </c>
      <c r="D65" s="271" t="s">
        <v>140</v>
      </c>
      <c r="E65" s="279">
        <v>0.26</v>
      </c>
      <c r="F65" s="273" t="s">
        <v>23</v>
      </c>
      <c r="G65" s="274">
        <f>C65*E65</f>
        <v>0</v>
      </c>
      <c r="I65" s="280" t="s">
        <v>142</v>
      </c>
      <c r="L65" s="281"/>
      <c r="N65" s="247"/>
    </row>
    <row r="66" spans="1:14" s="235" customFormat="1" ht="12" customHeight="1">
      <c r="A66" s="172"/>
      <c r="B66" s="248"/>
      <c r="C66" s="282">
        <v>0</v>
      </c>
      <c r="D66" s="271" t="s">
        <v>140</v>
      </c>
      <c r="E66" s="279">
        <v>0.08</v>
      </c>
      <c r="F66" s="273" t="s">
        <v>23</v>
      </c>
      <c r="G66" s="283">
        <f>C66*E66</f>
        <v>0</v>
      </c>
      <c r="I66" s="280" t="s">
        <v>338</v>
      </c>
      <c r="L66" s="281"/>
      <c r="N66" s="247"/>
    </row>
    <row r="67" spans="1:14" s="235" customFormat="1" ht="12" customHeight="1">
      <c r="A67" s="172"/>
      <c r="B67" s="284" t="s">
        <v>143</v>
      </c>
      <c r="C67" s="285">
        <f>SUM(C64:C66)</f>
        <v>11475</v>
      </c>
      <c r="D67" s="286"/>
      <c r="E67" s="287"/>
      <c r="F67" s="288"/>
      <c r="G67" s="283">
        <f>SUM(G64:G66)</f>
        <v>7975.124999999999</v>
      </c>
      <c r="I67" s="280" t="s">
        <v>144</v>
      </c>
      <c r="L67" s="281"/>
      <c r="N67" s="247"/>
    </row>
    <row r="68" spans="1:14" s="235" customFormat="1" ht="12" customHeight="1">
      <c r="A68" s="172"/>
      <c r="B68" s="259"/>
      <c r="C68" s="270"/>
      <c r="D68" s="271"/>
      <c r="E68" s="289"/>
      <c r="F68" s="273"/>
      <c r="G68" s="274"/>
      <c r="I68" s="280" t="s">
        <v>145</v>
      </c>
      <c r="L68" s="281"/>
      <c r="N68" s="247"/>
    </row>
    <row r="69" spans="1:14" s="235" customFormat="1" ht="12" customHeight="1">
      <c r="A69" s="172"/>
      <c r="B69" s="259"/>
      <c r="C69" s="270">
        <f>J51</f>
        <v>11819</v>
      </c>
      <c r="D69" s="271" t="s">
        <v>140</v>
      </c>
      <c r="E69" s="272">
        <v>0.695</v>
      </c>
      <c r="F69" s="273" t="s">
        <v>23</v>
      </c>
      <c r="G69" s="274">
        <f>C69*E69</f>
        <v>8214.205</v>
      </c>
      <c r="I69" s="290" t="s">
        <v>146</v>
      </c>
      <c r="J69" s="291"/>
      <c r="K69" s="291"/>
      <c r="L69" s="292"/>
      <c r="N69" s="247"/>
    </row>
    <row r="70" spans="1:14" s="235" customFormat="1" ht="12" customHeight="1">
      <c r="A70" s="172"/>
      <c r="B70" s="259"/>
      <c r="C70" s="278">
        <v>0</v>
      </c>
      <c r="D70" s="271" t="s">
        <v>140</v>
      </c>
      <c r="E70" s="279">
        <v>0.26</v>
      </c>
      <c r="F70" s="273" t="s">
        <v>23</v>
      </c>
      <c r="G70" s="274">
        <f>C70*E70</f>
        <v>0</v>
      </c>
      <c r="N70" s="247"/>
    </row>
    <row r="71" spans="1:14" s="235" customFormat="1" ht="12" customHeight="1">
      <c r="A71" s="172"/>
      <c r="B71" s="259"/>
      <c r="C71" s="282">
        <v>0</v>
      </c>
      <c r="D71" s="271" t="s">
        <v>140</v>
      </c>
      <c r="E71" s="230">
        <v>0.08</v>
      </c>
      <c r="F71" s="273" t="s">
        <v>23</v>
      </c>
      <c r="G71" s="283">
        <f>C71*E71</f>
        <v>0</v>
      </c>
      <c r="N71" s="247"/>
    </row>
    <row r="72" spans="1:14" s="235" customFormat="1" ht="12" customHeight="1">
      <c r="A72" s="172"/>
      <c r="B72" s="257" t="s">
        <v>147</v>
      </c>
      <c r="C72" s="285">
        <f>SUM(C69:C71)</f>
        <v>11819</v>
      </c>
      <c r="D72" s="286"/>
      <c r="E72" s="287"/>
      <c r="F72" s="288"/>
      <c r="G72" s="283">
        <f>SUM(G69:G71)</f>
        <v>8214.205</v>
      </c>
      <c r="N72" s="247"/>
    </row>
    <row r="73" spans="1:14" s="235" customFormat="1" ht="12" customHeight="1">
      <c r="A73" s="172"/>
      <c r="B73" s="251"/>
      <c r="C73" s="270"/>
      <c r="D73" s="271"/>
      <c r="E73" s="289"/>
      <c r="F73" s="273"/>
      <c r="G73" s="274"/>
      <c r="N73" s="247"/>
    </row>
    <row r="74" spans="1:14" s="235" customFormat="1" ht="12" customHeight="1">
      <c r="A74" s="172"/>
      <c r="B74" s="251"/>
      <c r="C74" s="270">
        <f>J52</f>
        <v>12174</v>
      </c>
      <c r="D74" s="271" t="s">
        <v>140</v>
      </c>
      <c r="E74" s="272">
        <v>0.695</v>
      </c>
      <c r="F74" s="273" t="s">
        <v>23</v>
      </c>
      <c r="G74" s="274">
        <f>C74*E74</f>
        <v>8460.93</v>
      </c>
      <c r="N74" s="247"/>
    </row>
    <row r="75" spans="1:14" s="235" customFormat="1" ht="12" customHeight="1">
      <c r="A75" s="172"/>
      <c r="B75" s="251"/>
      <c r="C75" s="278">
        <v>0</v>
      </c>
      <c r="D75" s="271" t="s">
        <v>140</v>
      </c>
      <c r="E75" s="279">
        <v>0.26</v>
      </c>
      <c r="F75" s="273" t="s">
        <v>23</v>
      </c>
      <c r="G75" s="274">
        <f>C75*E75</f>
        <v>0</v>
      </c>
      <c r="N75" s="247"/>
    </row>
    <row r="76" spans="1:14" s="235" customFormat="1" ht="12" customHeight="1">
      <c r="A76" s="172"/>
      <c r="B76" s="251"/>
      <c r="C76" s="282">
        <v>0</v>
      </c>
      <c r="D76" s="271" t="s">
        <v>140</v>
      </c>
      <c r="E76" s="230">
        <v>0.08</v>
      </c>
      <c r="F76" s="273" t="s">
        <v>23</v>
      </c>
      <c r="G76" s="283">
        <f>C76*E76</f>
        <v>0</v>
      </c>
      <c r="N76" s="247"/>
    </row>
    <row r="77" spans="1:14" s="235" customFormat="1" ht="12" customHeight="1">
      <c r="A77" s="172"/>
      <c r="B77" s="257" t="s">
        <v>148</v>
      </c>
      <c r="C77" s="285">
        <f>SUM(C74:C76)</f>
        <v>12174</v>
      </c>
      <c r="D77" s="286"/>
      <c r="E77" s="287"/>
      <c r="F77" s="288"/>
      <c r="G77" s="283">
        <f>SUM(G74:G76)</f>
        <v>8460.93</v>
      </c>
      <c r="N77" s="247"/>
    </row>
    <row r="78" spans="1:14" s="235" customFormat="1" ht="12" customHeight="1">
      <c r="A78" s="172"/>
      <c r="B78" s="251"/>
      <c r="C78" s="270"/>
      <c r="D78" s="271"/>
      <c r="E78" s="289"/>
      <c r="F78" s="273"/>
      <c r="G78" s="274"/>
      <c r="N78" s="247"/>
    </row>
    <row r="79" spans="1:14" s="235" customFormat="1" ht="12" customHeight="1">
      <c r="A79" s="172"/>
      <c r="B79" s="251"/>
      <c r="C79" s="270">
        <f>J53</f>
        <v>12539</v>
      </c>
      <c r="D79" s="271" t="s">
        <v>140</v>
      </c>
      <c r="E79" s="293">
        <v>0.695</v>
      </c>
      <c r="F79" s="273" t="s">
        <v>23</v>
      </c>
      <c r="G79" s="274">
        <f>C79*E79</f>
        <v>8714.605</v>
      </c>
      <c r="N79" s="247"/>
    </row>
    <row r="80" spans="1:14" s="235" customFormat="1" ht="12" customHeight="1">
      <c r="A80" s="172"/>
      <c r="B80" s="251"/>
      <c r="C80" s="278">
        <v>0</v>
      </c>
      <c r="D80" s="271" t="s">
        <v>140</v>
      </c>
      <c r="E80" s="279">
        <v>0.26</v>
      </c>
      <c r="F80" s="273" t="s">
        <v>23</v>
      </c>
      <c r="G80" s="274">
        <f>C80*E80</f>
        <v>0</v>
      </c>
      <c r="N80" s="247"/>
    </row>
    <row r="81" spans="1:14" s="235" customFormat="1" ht="12" customHeight="1">
      <c r="A81" s="172"/>
      <c r="B81" s="251"/>
      <c r="C81" s="282">
        <v>0</v>
      </c>
      <c r="D81" s="271" t="s">
        <v>140</v>
      </c>
      <c r="E81" s="230">
        <v>0.08</v>
      </c>
      <c r="F81" s="273" t="s">
        <v>23</v>
      </c>
      <c r="G81" s="283">
        <f>C81*E81</f>
        <v>0</v>
      </c>
      <c r="N81" s="247"/>
    </row>
    <row r="82" spans="1:14" s="235" customFormat="1" ht="12" customHeight="1">
      <c r="A82" s="172"/>
      <c r="B82" s="257" t="s">
        <v>149</v>
      </c>
      <c r="C82" s="285">
        <f>SUM(C79:C81)</f>
        <v>12539</v>
      </c>
      <c r="D82" s="286"/>
      <c r="E82" s="287"/>
      <c r="F82" s="288"/>
      <c r="G82" s="283">
        <f>SUM(G79:G81)</f>
        <v>8714.605</v>
      </c>
      <c r="N82" s="247"/>
    </row>
    <row r="83" spans="1:14" s="235" customFormat="1" ht="12" customHeight="1">
      <c r="A83" s="172"/>
      <c r="B83" s="251"/>
      <c r="C83" s="270"/>
      <c r="D83" s="271"/>
      <c r="E83" s="289"/>
      <c r="F83" s="273"/>
      <c r="G83" s="274"/>
      <c r="N83" s="247"/>
    </row>
    <row r="84" spans="1:14" s="235" customFormat="1" ht="12" customHeight="1">
      <c r="A84" s="172"/>
      <c r="B84" s="251"/>
      <c r="C84" s="270">
        <f>J54</f>
        <v>12915</v>
      </c>
      <c r="D84" s="271" t="s">
        <v>140</v>
      </c>
      <c r="E84" s="293">
        <v>0.695</v>
      </c>
      <c r="F84" s="273" t="s">
        <v>23</v>
      </c>
      <c r="G84" s="274">
        <f>C84*E84</f>
        <v>8975.925</v>
      </c>
      <c r="N84" s="247"/>
    </row>
    <row r="85" spans="1:14" s="235" customFormat="1" ht="12" customHeight="1">
      <c r="A85" s="172"/>
      <c r="B85" s="251"/>
      <c r="C85" s="278">
        <v>0</v>
      </c>
      <c r="D85" s="271" t="s">
        <v>140</v>
      </c>
      <c r="E85" s="279">
        <v>0.26</v>
      </c>
      <c r="F85" s="273" t="s">
        <v>23</v>
      </c>
      <c r="G85" s="274">
        <f>C85*E85</f>
        <v>0</v>
      </c>
      <c r="N85" s="247"/>
    </row>
    <row r="86" spans="1:14" s="235" customFormat="1" ht="12" customHeight="1">
      <c r="A86" s="172"/>
      <c r="B86" s="251"/>
      <c r="C86" s="282">
        <v>0</v>
      </c>
      <c r="D86" s="271" t="s">
        <v>140</v>
      </c>
      <c r="E86" s="230">
        <v>0.08</v>
      </c>
      <c r="F86" s="273" t="s">
        <v>23</v>
      </c>
      <c r="G86" s="283">
        <f>C86*E86</f>
        <v>0</v>
      </c>
      <c r="N86" s="247"/>
    </row>
    <row r="87" spans="1:14" s="235" customFormat="1" ht="12" customHeight="1" thickBot="1">
      <c r="A87" s="172"/>
      <c r="B87" s="294" t="s">
        <v>150</v>
      </c>
      <c r="C87" s="295">
        <f>SUM(C84:C86)</f>
        <v>12915</v>
      </c>
      <c r="D87" s="296" t="s">
        <v>140</v>
      </c>
      <c r="E87" s="297"/>
      <c r="F87" s="298"/>
      <c r="G87" s="299">
        <f>SUM(G84:G86)</f>
        <v>8975.925</v>
      </c>
      <c r="N87" s="247"/>
    </row>
    <row r="88" spans="1:14" s="235" customFormat="1" ht="12" customHeight="1">
      <c r="A88" s="172"/>
      <c r="B88" s="251"/>
      <c r="C88" s="270"/>
      <c r="D88" s="271"/>
      <c r="E88" s="300"/>
      <c r="F88" s="273"/>
      <c r="G88" s="274"/>
      <c r="N88" s="247"/>
    </row>
    <row r="89" spans="1:14" s="235" customFormat="1" ht="12" customHeight="1">
      <c r="A89" s="172"/>
      <c r="B89" s="251" t="s">
        <v>151</v>
      </c>
      <c r="C89" s="274">
        <f>SUM(C67+C72+C77+C82+C87)</f>
        <v>60922</v>
      </c>
      <c r="D89" s="274"/>
      <c r="E89" s="274"/>
      <c r="F89" s="274"/>
      <c r="G89" s="274">
        <f>SUM(G67+G72+G77+G82+G87)</f>
        <v>42340.78999999999</v>
      </c>
      <c r="N89" s="247"/>
    </row>
    <row r="90" spans="1:14" s="235" customFormat="1" ht="12" customHeight="1">
      <c r="A90" s="172"/>
      <c r="B90" s="251"/>
      <c r="D90" s="271"/>
      <c r="E90" s="301"/>
      <c r="N90" s="247"/>
    </row>
    <row r="91" spans="1:14" s="235" customFormat="1" ht="14.25">
      <c r="A91" s="172"/>
      <c r="B91" s="249" t="s">
        <v>152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47"/>
    </row>
    <row r="92" spans="1:14" s="235" customFormat="1" ht="12.75">
      <c r="A92" s="172"/>
      <c r="B92" s="248" t="s">
        <v>163</v>
      </c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47"/>
    </row>
    <row r="93" spans="1:14" s="235" customFormat="1" ht="12.75">
      <c r="A93" s="172"/>
      <c r="B93" s="248" t="s">
        <v>246</v>
      </c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47"/>
    </row>
    <row r="94" spans="1:14" s="235" customFormat="1" ht="12.75">
      <c r="A94" s="172"/>
      <c r="B94" s="302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47"/>
    </row>
    <row r="95" spans="1:14" s="235" customFormat="1" ht="12.75">
      <c r="A95" s="172"/>
      <c r="B95" s="189"/>
      <c r="C95" s="254" t="s">
        <v>102</v>
      </c>
      <c r="D95" s="303"/>
      <c r="E95" s="254" t="s">
        <v>102</v>
      </c>
      <c r="F95" s="189"/>
      <c r="G95" s="254" t="s">
        <v>153</v>
      </c>
      <c r="H95" s="189"/>
      <c r="I95" s="255"/>
      <c r="J95" s="255"/>
      <c r="L95" s="304"/>
      <c r="M95" s="233"/>
      <c r="N95" s="247"/>
    </row>
    <row r="96" spans="1:14" s="235" customFormat="1" ht="12.75">
      <c r="A96" s="172"/>
      <c r="B96" s="189"/>
      <c r="C96" s="257" t="s">
        <v>101</v>
      </c>
      <c r="D96" s="303"/>
      <c r="E96" s="257" t="s">
        <v>154</v>
      </c>
      <c r="F96" s="189"/>
      <c r="G96" s="257" t="s">
        <v>139</v>
      </c>
      <c r="H96" s="305"/>
      <c r="I96" s="255"/>
      <c r="J96" s="255"/>
      <c r="L96" s="304"/>
      <c r="M96" s="233"/>
      <c r="N96" s="247"/>
    </row>
    <row r="97" spans="1:14" s="235" customFormat="1" ht="12.75">
      <c r="A97" s="172"/>
      <c r="B97" s="254" t="s">
        <v>125</v>
      </c>
      <c r="C97" s="306">
        <f>'Entire Budget'!C21</f>
        <v>11475</v>
      </c>
      <c r="D97" s="307" t="s">
        <v>127</v>
      </c>
      <c r="E97" s="308">
        <f>G67</f>
        <v>7975.124999999999</v>
      </c>
      <c r="F97" s="309" t="s">
        <v>23</v>
      </c>
      <c r="G97" s="308">
        <f>+C97+E97</f>
        <v>19450.125</v>
      </c>
      <c r="I97" s="310"/>
      <c r="J97" s="310"/>
      <c r="L97" s="311"/>
      <c r="M97" s="233"/>
      <c r="N97" s="247"/>
    </row>
    <row r="98" spans="1:14" s="235" customFormat="1" ht="12.75">
      <c r="A98" s="172"/>
      <c r="B98" s="254" t="s">
        <v>128</v>
      </c>
      <c r="C98" s="306">
        <f>'Entire Budget'!D21</f>
        <v>11819</v>
      </c>
      <c r="D98" s="307" t="s">
        <v>127</v>
      </c>
      <c r="E98" s="308">
        <f>G72</f>
        <v>8214.205</v>
      </c>
      <c r="F98" s="309" t="s">
        <v>23</v>
      </c>
      <c r="G98" s="308">
        <f>+C98+E98</f>
        <v>20033.205</v>
      </c>
      <c r="I98" s="310"/>
      <c r="J98" s="310"/>
      <c r="L98" s="311"/>
      <c r="M98" s="233"/>
      <c r="N98" s="247"/>
    </row>
    <row r="99" spans="1:14" s="235" customFormat="1" ht="12.75">
      <c r="A99" s="172"/>
      <c r="B99" s="254" t="s">
        <v>129</v>
      </c>
      <c r="C99" s="306">
        <f>'Entire Budget'!E21</f>
        <v>12174</v>
      </c>
      <c r="D99" s="307" t="s">
        <v>127</v>
      </c>
      <c r="E99" s="308">
        <f>G77</f>
        <v>8460.93</v>
      </c>
      <c r="F99" s="309" t="s">
        <v>23</v>
      </c>
      <c r="G99" s="308">
        <f>+C99+E99</f>
        <v>20634.93</v>
      </c>
      <c r="I99" s="310"/>
      <c r="J99" s="310"/>
      <c r="L99" s="311"/>
      <c r="M99" s="233"/>
      <c r="N99" s="247"/>
    </row>
    <row r="100" spans="1:14" s="235" customFormat="1" ht="12.75">
      <c r="A100" s="172"/>
      <c r="B100" s="254" t="s">
        <v>130</v>
      </c>
      <c r="C100" s="306">
        <f>'Entire Budget'!F21</f>
        <v>12539</v>
      </c>
      <c r="D100" s="307" t="s">
        <v>127</v>
      </c>
      <c r="E100" s="308">
        <f>G82</f>
        <v>8714.605</v>
      </c>
      <c r="F100" s="309" t="s">
        <v>23</v>
      </c>
      <c r="G100" s="308">
        <f>+C100+E100</f>
        <v>21253.605</v>
      </c>
      <c r="I100" s="310"/>
      <c r="J100" s="310"/>
      <c r="L100" s="311"/>
      <c r="M100" s="233"/>
      <c r="N100" s="247"/>
    </row>
    <row r="101" spans="1:14" s="235" customFormat="1" ht="12.75">
      <c r="A101" s="172"/>
      <c r="B101" s="254" t="s">
        <v>131</v>
      </c>
      <c r="C101" s="312">
        <f>'Entire Budget'!G21</f>
        <v>12915</v>
      </c>
      <c r="D101" s="307" t="s">
        <v>127</v>
      </c>
      <c r="E101" s="313">
        <f>G87</f>
        <v>8975.925</v>
      </c>
      <c r="F101" s="309" t="s">
        <v>23</v>
      </c>
      <c r="G101" s="313">
        <f>+C101+E101</f>
        <v>21890.925</v>
      </c>
      <c r="I101" s="310"/>
      <c r="J101" s="310"/>
      <c r="L101" s="311"/>
      <c r="M101" s="233"/>
      <c r="N101" s="247"/>
    </row>
    <row r="102" spans="1:14" s="235" customFormat="1" ht="12.75">
      <c r="A102" s="172"/>
      <c r="B102" s="254" t="s">
        <v>102</v>
      </c>
      <c r="C102" s="308">
        <f>SUM(C97:C101)</f>
        <v>60922</v>
      </c>
      <c r="D102" s="307" t="s">
        <v>127</v>
      </c>
      <c r="E102" s="308">
        <f>SUM(E97:E101)</f>
        <v>42340.78999999999</v>
      </c>
      <c r="F102" s="309" t="s">
        <v>23</v>
      </c>
      <c r="G102" s="308">
        <f>SUM(G97:G101)</f>
        <v>103262.79000000001</v>
      </c>
      <c r="I102" s="310"/>
      <c r="J102" s="310"/>
      <c r="L102" s="311"/>
      <c r="M102" s="233"/>
      <c r="N102" s="247"/>
    </row>
    <row r="103" spans="1:14" s="235" customFormat="1" ht="12.75">
      <c r="A103" s="172"/>
      <c r="B103" s="189"/>
      <c r="C103" s="314"/>
      <c r="E103" s="315"/>
      <c r="F103" s="315"/>
      <c r="G103" s="314"/>
      <c r="H103" s="189"/>
      <c r="I103" s="265"/>
      <c r="J103" s="265"/>
      <c r="L103" s="316"/>
      <c r="M103" s="233"/>
      <c r="N103" s="247"/>
    </row>
    <row r="104" spans="1:13" s="235" customFormat="1" ht="12.75">
      <c r="A104" s="172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s="235" customFormat="1" ht="12.75">
      <c r="A105" s="172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5" ht="13.5">
      <c r="A106" s="112" t="s">
        <v>2</v>
      </c>
      <c r="C106" s="115" t="s">
        <v>162</v>
      </c>
      <c r="E106" s="114"/>
    </row>
    <row r="107" spans="1:5" ht="12.75">
      <c r="A107"/>
      <c r="B107"/>
      <c r="C107" s="119"/>
      <c r="D107" s="119"/>
      <c r="E107" s="119"/>
    </row>
    <row r="108" spans="1:5" ht="12.75">
      <c r="A108" s="120"/>
      <c r="B108" s="121" t="s">
        <v>52</v>
      </c>
      <c r="C108" s="122" t="s">
        <v>22</v>
      </c>
      <c r="D108" s="123" t="s">
        <v>23</v>
      </c>
      <c r="E108" s="124" t="s">
        <v>24</v>
      </c>
    </row>
    <row r="109" spans="1:5" ht="12.75">
      <c r="A109" s="120"/>
      <c r="B109" s="120"/>
      <c r="C109" s="126" t="s">
        <v>25</v>
      </c>
      <c r="D109" s="123" t="s">
        <v>23</v>
      </c>
      <c r="E109" s="124" t="s">
        <v>26</v>
      </c>
    </row>
    <row r="110" spans="1:5" ht="12.75">
      <c r="A110" s="120"/>
      <c r="B110" s="120"/>
      <c r="C110" s="127" t="s">
        <v>27</v>
      </c>
      <c r="D110" s="123" t="s">
        <v>23</v>
      </c>
      <c r="E110" s="124" t="s">
        <v>53</v>
      </c>
    </row>
    <row r="111" spans="1:5" ht="12.75">
      <c r="A111" s="120"/>
      <c r="B111" s="120"/>
      <c r="C111" s="128" t="s">
        <v>29</v>
      </c>
      <c r="D111" s="123" t="s">
        <v>23</v>
      </c>
      <c r="E111" s="124" t="s">
        <v>54</v>
      </c>
    </row>
    <row r="112" spans="1:5" ht="12.75">
      <c r="A112" s="120"/>
      <c r="B112" s="120"/>
      <c r="C112" s="129" t="s">
        <v>31</v>
      </c>
      <c r="D112" s="123" t="s">
        <v>23</v>
      </c>
      <c r="E112" s="130" t="s">
        <v>32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="75" zoomScaleNormal="75" zoomScalePageLayoutView="0" workbookViewId="0" topLeftCell="A1">
      <selection activeCell="F27" sqref="F27"/>
    </sheetView>
  </sheetViews>
  <sheetFormatPr defaultColWidth="11.421875" defaultRowHeight="12.75"/>
  <cols>
    <col min="1" max="1" width="29.28125" style="1" customWidth="1"/>
    <col min="2" max="2" width="12.7109375" style="1" customWidth="1"/>
    <col min="3" max="3" width="8.7109375" style="1" customWidth="1"/>
    <col min="4" max="5" width="8.140625" style="1" customWidth="1"/>
    <col min="6" max="6" width="12.140625" style="1" customWidth="1"/>
    <col min="7" max="7" width="12.00390625" style="1" customWidth="1"/>
    <col min="8" max="8" width="11.00390625" style="1" customWidth="1"/>
    <col min="9" max="9" width="13.28125" style="1" customWidth="1"/>
    <col min="10" max="10" width="15.57421875" style="1" customWidth="1"/>
    <col min="11" max="11" width="7.8515625" style="2" customWidth="1"/>
    <col min="12" max="12" width="6.57421875" style="1" customWidth="1"/>
    <col min="13" max="13" width="6.421875" style="1" customWidth="1"/>
    <col min="14" max="16384" width="11.421875" style="1" customWidth="1"/>
  </cols>
  <sheetData>
    <row r="1" ht="12">
      <c r="A1" s="511" t="s">
        <v>249</v>
      </c>
    </row>
    <row r="2" ht="12">
      <c r="A2" s="512" t="s">
        <v>250</v>
      </c>
    </row>
    <row r="3" ht="12">
      <c r="A3" s="512" t="s">
        <v>290</v>
      </c>
    </row>
    <row r="4" ht="12.75">
      <c r="A4" s="3"/>
    </row>
    <row r="5" spans="1:10" ht="15.75" customHeight="1">
      <c r="A5" s="940" t="s">
        <v>1</v>
      </c>
      <c r="C5" s="4"/>
      <c r="D5" s="961" t="s">
        <v>183</v>
      </c>
      <c r="E5" s="4"/>
      <c r="G5" s="14"/>
      <c r="H5" s="835"/>
      <c r="I5" s="835"/>
      <c r="J5" s="5"/>
    </row>
    <row r="6" spans="1:10" ht="3" customHeight="1" thickBot="1">
      <c r="A6" s="6"/>
      <c r="B6" s="6"/>
      <c r="C6" s="6"/>
      <c r="D6" s="6"/>
      <c r="E6" s="6"/>
      <c r="F6" s="6"/>
      <c r="G6" s="6"/>
      <c r="H6" s="6"/>
      <c r="I6" s="6"/>
      <c r="J6" s="5" t="s">
        <v>2</v>
      </c>
    </row>
    <row r="7" spans="1:11" s="594" customFormat="1" ht="24.75" customHeight="1">
      <c r="A7" s="930" t="s">
        <v>3</v>
      </c>
      <c r="B7" s="7"/>
      <c r="C7" s="7"/>
      <c r="D7" s="7"/>
      <c r="E7" s="7"/>
      <c r="F7" s="8"/>
      <c r="G7" s="595" t="s">
        <v>393</v>
      </c>
      <c r="H7" s="9" t="s">
        <v>394</v>
      </c>
      <c r="I7" s="9"/>
      <c r="J7" s="592" t="s">
        <v>2</v>
      </c>
      <c r="K7" s="593"/>
    </row>
    <row r="8" spans="1:15" ht="24.75" customHeight="1">
      <c r="A8" s="931" t="s">
        <v>4</v>
      </c>
      <c r="B8" s="11"/>
      <c r="C8" s="11"/>
      <c r="D8" s="11"/>
      <c r="E8" s="11"/>
      <c r="F8" s="11"/>
      <c r="G8" s="1050">
        <f>'Face Page'!$A$41</f>
        <v>40513</v>
      </c>
      <c r="H8" s="1051"/>
      <c r="I8" s="1051">
        <f>sdate+364</f>
        <v>40877</v>
      </c>
      <c r="J8" s="1111" t="s">
        <v>5</v>
      </c>
      <c r="K8" s="1111"/>
      <c r="L8" s="1111"/>
      <c r="M8" s="1111"/>
      <c r="N8" s="1111"/>
      <c r="O8" s="1111"/>
    </row>
    <row r="9" spans="1:15" ht="39.75" customHeight="1">
      <c r="A9" s="1112" t="s">
        <v>390</v>
      </c>
      <c r="B9" s="1113"/>
      <c r="C9" s="1113"/>
      <c r="D9" s="1113"/>
      <c r="E9" s="1113"/>
      <c r="F9" s="1113"/>
      <c r="G9" s="1113"/>
      <c r="H9" s="1113"/>
      <c r="I9" s="1113"/>
      <c r="J9" s="1111"/>
      <c r="K9" s="1111"/>
      <c r="L9" s="1111"/>
      <c r="M9" s="1111"/>
      <c r="N9" s="1111"/>
      <c r="O9" s="1111"/>
    </row>
    <row r="10" spans="1:13" s="615" customFormat="1" ht="33" customHeight="1">
      <c r="A10" s="933" t="s">
        <v>6</v>
      </c>
      <c r="B10" s="934" t="s">
        <v>7</v>
      </c>
      <c r="C10" s="1049"/>
      <c r="D10" s="1049"/>
      <c r="E10" s="1049"/>
      <c r="F10" s="686"/>
      <c r="G10" s="935" t="s">
        <v>8</v>
      </c>
      <c r="H10" s="934" t="s">
        <v>9</v>
      </c>
      <c r="I10" s="936" t="s">
        <v>347</v>
      </c>
      <c r="J10" s="12"/>
      <c r="K10" s="687"/>
      <c r="L10" s="688"/>
      <c r="M10" s="688"/>
    </row>
    <row r="11" spans="1:14" ht="39.75" customHeight="1">
      <c r="A11" s="559"/>
      <c r="B11" s="15"/>
      <c r="C11" s="560">
        <v>12</v>
      </c>
      <c r="D11" s="809"/>
      <c r="E11" s="809"/>
      <c r="F11" s="564">
        <v>0</v>
      </c>
      <c r="G11" s="561">
        <v>4500</v>
      </c>
      <c r="H11" s="562">
        <f>G11*Macros_Fringe!$B$11/100</f>
        <v>1237.5</v>
      </c>
      <c r="I11" s="563">
        <f aca="true" t="shared" si="0" ref="I11:I17">G11+H11</f>
        <v>5737.5</v>
      </c>
      <c r="J11" s="16"/>
      <c r="K11" s="13"/>
      <c r="L11" s="14"/>
      <c r="M11" s="14"/>
      <c r="N11" s="17"/>
    </row>
    <row r="12" spans="1:14" ht="39.75" customHeight="1">
      <c r="A12" s="559"/>
      <c r="B12" s="702"/>
      <c r="C12" s="560">
        <v>12</v>
      </c>
      <c r="D12" s="809"/>
      <c r="E12" s="809"/>
      <c r="F12" s="564">
        <v>0</v>
      </c>
      <c r="G12" s="561">
        <f aca="true" t="shared" si="1" ref="G11:G17">F12*C12/12</f>
        <v>0</v>
      </c>
      <c r="H12" s="562">
        <f>G12*Macros_Fringe!$B$11/100</f>
        <v>0</v>
      </c>
      <c r="I12" s="563">
        <f t="shared" si="0"/>
        <v>0</v>
      </c>
      <c r="J12" s="18"/>
      <c r="K12" s="13"/>
      <c r="L12" s="14"/>
      <c r="M12" s="14"/>
      <c r="N12" s="14"/>
    </row>
    <row r="13" spans="1:14" ht="39.75" customHeight="1">
      <c r="A13" s="559"/>
      <c r="B13" s="702"/>
      <c r="C13" s="560">
        <v>12</v>
      </c>
      <c r="D13" s="809"/>
      <c r="E13" s="809"/>
      <c r="F13" s="564">
        <v>0</v>
      </c>
      <c r="G13" s="561">
        <f t="shared" si="1"/>
        <v>0</v>
      </c>
      <c r="H13" s="562">
        <f>G13*Macros_Fringe!$B$11/100</f>
        <v>0</v>
      </c>
      <c r="I13" s="563">
        <f t="shared" si="0"/>
        <v>0</v>
      </c>
      <c r="J13" s="19"/>
      <c r="K13" s="13"/>
      <c r="L13" s="14"/>
      <c r="M13" s="14"/>
      <c r="N13" s="14"/>
    </row>
    <row r="14" spans="1:14" ht="39.75" customHeight="1">
      <c r="A14" s="559"/>
      <c r="B14" s="702"/>
      <c r="C14" s="560"/>
      <c r="D14" s="809"/>
      <c r="E14" s="809"/>
      <c r="F14" s="564">
        <v>0</v>
      </c>
      <c r="G14" s="561">
        <f t="shared" si="1"/>
        <v>0</v>
      </c>
      <c r="H14" s="562">
        <f>G14*Macros_Fringe!$B$11/100</f>
        <v>0</v>
      </c>
      <c r="I14" s="563">
        <f t="shared" si="0"/>
        <v>0</v>
      </c>
      <c r="J14" s="20"/>
      <c r="K14" s="13"/>
      <c r="L14" s="14"/>
      <c r="M14" s="14"/>
      <c r="N14" s="14"/>
    </row>
    <row r="15" spans="1:14" ht="39.75" customHeight="1">
      <c r="A15" s="559"/>
      <c r="B15" s="702"/>
      <c r="C15" s="560"/>
      <c r="D15" s="809"/>
      <c r="E15" s="809"/>
      <c r="F15" s="564">
        <v>0</v>
      </c>
      <c r="G15" s="561">
        <f t="shared" si="1"/>
        <v>0</v>
      </c>
      <c r="H15" s="562">
        <f>G15*Macros_Fringe!$B$11/100</f>
        <v>0</v>
      </c>
      <c r="I15" s="563">
        <f t="shared" si="0"/>
        <v>0</v>
      </c>
      <c r="J15" s="20"/>
      <c r="K15" s="13"/>
      <c r="L15" s="14"/>
      <c r="M15" s="14"/>
      <c r="N15" s="14"/>
    </row>
    <row r="16" spans="1:11" s="594" customFormat="1" ht="39.75" customHeight="1">
      <c r="A16" s="559"/>
      <c r="B16" s="702"/>
      <c r="C16" s="560"/>
      <c r="D16" s="809"/>
      <c r="E16" s="809"/>
      <c r="F16" s="564">
        <v>0</v>
      </c>
      <c r="G16" s="561">
        <f t="shared" si="1"/>
        <v>0</v>
      </c>
      <c r="H16" s="562">
        <f>G16*Macros_Fringe!$B$11/100</f>
        <v>0</v>
      </c>
      <c r="I16" s="563">
        <f t="shared" si="0"/>
        <v>0</v>
      </c>
      <c r="J16" s="740" t="s">
        <v>11</v>
      </c>
      <c r="K16" s="593"/>
    </row>
    <row r="17" spans="1:10" ht="39.75" customHeight="1" thickBot="1">
      <c r="A17" s="559"/>
      <c r="B17" s="702"/>
      <c r="C17" s="560"/>
      <c r="D17" s="809"/>
      <c r="E17" s="809"/>
      <c r="F17" s="564">
        <v>0</v>
      </c>
      <c r="G17" s="561">
        <f t="shared" si="1"/>
        <v>0</v>
      </c>
      <c r="H17" s="562">
        <f>G17*Macros_Fringe!$B$11/100</f>
        <v>0</v>
      </c>
      <c r="I17" s="563">
        <f t="shared" si="0"/>
        <v>0</v>
      </c>
      <c r="J17" s="959" t="s">
        <v>12</v>
      </c>
    </row>
    <row r="18" spans="1:10" ht="31.5" customHeight="1" thickBot="1">
      <c r="A18" s="22"/>
      <c r="B18" s="23" t="s">
        <v>341</v>
      </c>
      <c r="C18" s="45"/>
      <c r="D18" s="22"/>
      <c r="E18" s="22"/>
      <c r="F18" s="25"/>
      <c r="G18" s="584">
        <f>SUM(G11:G17)</f>
        <v>4500</v>
      </c>
      <c r="H18" s="584">
        <f>SUM(H11:H17)</f>
        <v>1237.5</v>
      </c>
      <c r="I18" s="584">
        <f>SUM(I11:I17)</f>
        <v>5737.5</v>
      </c>
      <c r="J18" s="26">
        <f>I18/$I$44*100</f>
        <v>100</v>
      </c>
    </row>
    <row r="19" spans="1:11" s="615" customFormat="1" ht="18" customHeight="1">
      <c r="A19" s="591" t="s">
        <v>14</v>
      </c>
      <c r="B19" s="689" t="s">
        <v>251</v>
      </c>
      <c r="C19" s="689"/>
      <c r="D19" s="690"/>
      <c r="E19" s="690"/>
      <c r="F19" s="690"/>
      <c r="G19" s="691"/>
      <c r="H19" s="692"/>
      <c r="I19" s="621"/>
      <c r="J19" s="693"/>
      <c r="K19" s="614"/>
    </row>
    <row r="20" spans="1:10" ht="19.5" customHeight="1">
      <c r="A20" s="29"/>
      <c r="B20" s="513" t="s">
        <v>252</v>
      </c>
      <c r="C20" s="513"/>
      <c r="D20" s="29"/>
      <c r="E20" s="29"/>
      <c r="F20" s="29"/>
      <c r="G20" s="30"/>
      <c r="H20" s="31"/>
      <c r="I20" s="32"/>
      <c r="J20" s="28"/>
    </row>
    <row r="21" spans="1:11" s="615" customFormat="1" ht="21" customHeight="1">
      <c r="A21" s="49" t="s">
        <v>299</v>
      </c>
      <c r="B21" s="616"/>
      <c r="C21" s="617"/>
      <c r="D21" s="618"/>
      <c r="E21" s="618"/>
      <c r="F21" s="616"/>
      <c r="G21" s="619"/>
      <c r="H21" s="620"/>
      <c r="I21" s="621"/>
      <c r="J21" s="622"/>
      <c r="K21" s="614"/>
    </row>
    <row r="22" spans="1:10" ht="19.5" customHeight="1">
      <c r="A22" s="33"/>
      <c r="B22" s="37"/>
      <c r="C22" s="34"/>
      <c r="D22" s="35"/>
      <c r="E22" s="35"/>
      <c r="F22" s="33"/>
      <c r="G22" s="35"/>
      <c r="H22" s="38"/>
      <c r="I22" s="27"/>
      <c r="J22" s="36"/>
    </row>
    <row r="23" spans="1:11" s="615" customFormat="1" ht="18.75" customHeight="1">
      <c r="A23" s="623"/>
      <c r="B23" s="624"/>
      <c r="C23" s="625"/>
      <c r="D23" s="626"/>
      <c r="E23" s="626"/>
      <c r="F23" s="623"/>
      <c r="G23" s="626"/>
      <c r="H23" s="627"/>
      <c r="I23" s="628"/>
      <c r="J23" s="622"/>
      <c r="K23" s="614"/>
    </row>
    <row r="24" spans="1:10" ht="15.75" customHeight="1">
      <c r="A24" s="49" t="s">
        <v>311</v>
      </c>
      <c r="B24" s="35"/>
      <c r="C24" s="34"/>
      <c r="D24" s="35"/>
      <c r="E24" s="35"/>
      <c r="F24" s="35"/>
      <c r="G24" s="35"/>
      <c r="H24" s="40"/>
      <c r="I24" s="27"/>
      <c r="J24" s="36"/>
    </row>
    <row r="25" spans="1:10" ht="15.75" customHeight="1">
      <c r="A25" s="641"/>
      <c r="B25" s="35"/>
      <c r="C25" s="34"/>
      <c r="D25" s="35"/>
      <c r="E25" s="35"/>
      <c r="F25" s="35"/>
      <c r="G25" s="35"/>
      <c r="H25" s="40"/>
      <c r="I25" s="27"/>
      <c r="J25" s="36"/>
    </row>
    <row r="26" spans="1:10" ht="15.75" customHeight="1">
      <c r="A26" s="37"/>
      <c r="B26" s="35"/>
      <c r="C26" s="34"/>
      <c r="D26" s="35"/>
      <c r="E26" s="35"/>
      <c r="F26" s="35"/>
      <c r="G26" s="35"/>
      <c r="H26" s="40"/>
      <c r="I26" s="27"/>
      <c r="J26" s="36"/>
    </row>
    <row r="27" spans="1:10" ht="15.75" customHeight="1">
      <c r="A27" s="641"/>
      <c r="B27" s="35"/>
      <c r="C27" s="34"/>
      <c r="D27" s="35"/>
      <c r="E27" s="35"/>
      <c r="F27" s="35"/>
      <c r="G27" s="35"/>
      <c r="H27" s="40"/>
      <c r="I27" s="27"/>
      <c r="J27" s="36"/>
    </row>
    <row r="28" spans="1:10" ht="15" customHeight="1">
      <c r="A28" s="37"/>
      <c r="B28" s="35"/>
      <c r="C28" s="34"/>
      <c r="D28" s="35"/>
      <c r="E28" s="35"/>
      <c r="F28" s="35"/>
      <c r="G28" s="35"/>
      <c r="H28" s="40"/>
      <c r="I28" s="27"/>
      <c r="J28" s="36"/>
    </row>
    <row r="29" spans="1:11" s="615" customFormat="1" ht="15.75" customHeight="1">
      <c r="A29" s="968"/>
      <c r="B29" s="624"/>
      <c r="C29" s="626"/>
      <c r="D29" s="626"/>
      <c r="E29" s="626"/>
      <c r="F29" s="626"/>
      <c r="G29" s="626"/>
      <c r="H29" s="654"/>
      <c r="I29" s="647"/>
      <c r="J29" s="622"/>
      <c r="K29" s="614"/>
    </row>
    <row r="30" spans="1:11" s="615" customFormat="1" ht="18.75" customHeight="1">
      <c r="A30" s="969" t="s">
        <v>16</v>
      </c>
      <c r="B30" s="970"/>
      <c r="C30" s="694"/>
      <c r="D30" s="694"/>
      <c r="E30" s="694"/>
      <c r="F30" s="694"/>
      <c r="G30" s="694"/>
      <c r="H30" s="695"/>
      <c r="I30" s="27"/>
      <c r="J30" s="622"/>
      <c r="K30" s="614"/>
    </row>
    <row r="31" spans="1:11" s="615" customFormat="1" ht="15.75" customHeight="1">
      <c r="A31" s="969"/>
      <c r="B31" s="970"/>
      <c r="C31" s="694"/>
      <c r="D31" s="694"/>
      <c r="E31" s="694"/>
      <c r="F31" s="694"/>
      <c r="G31" s="694"/>
      <c r="H31" s="695"/>
      <c r="I31" s="973"/>
      <c r="J31" s="622"/>
      <c r="K31" s="614"/>
    </row>
    <row r="32" spans="1:11" s="615" customFormat="1" ht="18.75" customHeight="1">
      <c r="A32" s="827" t="s">
        <v>391</v>
      </c>
      <c r="B32" s="1068"/>
      <c r="C32" s="48"/>
      <c r="D32" s="48"/>
      <c r="E32" s="48"/>
      <c r="F32" s="48"/>
      <c r="G32" s="971"/>
      <c r="H32" s="972"/>
      <c r="I32" s="696"/>
      <c r="J32" s="622">
        <f>I32/$I$44*100</f>
        <v>0</v>
      </c>
      <c r="K32" s="614"/>
    </row>
    <row r="33" spans="1:11" s="663" customFormat="1" ht="18.75" customHeight="1">
      <c r="A33" s="827" t="s">
        <v>392</v>
      </c>
      <c r="B33" s="1067"/>
      <c r="C33" s="48"/>
      <c r="D33" s="48"/>
      <c r="E33" s="48"/>
      <c r="F33" s="48"/>
      <c r="G33" s="666"/>
      <c r="H33" s="667"/>
      <c r="I33" s="668"/>
      <c r="J33" s="622">
        <f>I33/$I$44*100</f>
        <v>0</v>
      </c>
      <c r="K33" s="662"/>
    </row>
    <row r="34" spans="1:10" ht="23.25" customHeight="1">
      <c r="A34" s="49" t="s">
        <v>17</v>
      </c>
      <c r="B34" s="49"/>
      <c r="C34" s="33"/>
      <c r="D34" s="33"/>
      <c r="E34" s="33"/>
      <c r="F34" s="35"/>
      <c r="G34" s="35"/>
      <c r="H34" s="43"/>
      <c r="I34" s="27"/>
      <c r="J34" s="36"/>
    </row>
    <row r="35" spans="1:10" ht="18" customHeight="1">
      <c r="A35" s="29"/>
      <c r="B35" s="29"/>
      <c r="C35" s="29"/>
      <c r="D35" s="29"/>
      <c r="E35" s="29"/>
      <c r="F35" s="29"/>
      <c r="G35" s="29"/>
      <c r="H35" s="44"/>
      <c r="I35" s="41"/>
      <c r="J35" s="36">
        <f>I35/$I$44*100</f>
        <v>0</v>
      </c>
    </row>
    <row r="36" spans="1:10" ht="18.75" customHeight="1">
      <c r="A36" s="49" t="s">
        <v>300</v>
      </c>
      <c r="B36" s="33"/>
      <c r="C36" s="50"/>
      <c r="D36" s="35"/>
      <c r="E36" s="35"/>
      <c r="F36" s="35"/>
      <c r="G36" s="35"/>
      <c r="H36" s="43"/>
      <c r="I36" s="27"/>
      <c r="J36" s="36"/>
    </row>
    <row r="37" spans="1:10" ht="18.75" customHeight="1">
      <c r="A37" s="37"/>
      <c r="B37" s="37"/>
      <c r="C37" s="34"/>
      <c r="D37" s="35"/>
      <c r="E37" s="35"/>
      <c r="F37" s="37"/>
      <c r="G37" s="35"/>
      <c r="H37" s="38"/>
      <c r="I37" s="27"/>
      <c r="J37" s="36"/>
    </row>
    <row r="38" spans="1:10" ht="18.75" customHeight="1">
      <c r="A38" s="37"/>
      <c r="B38" s="51"/>
      <c r="C38" s="34"/>
      <c r="D38" s="35"/>
      <c r="E38" s="35"/>
      <c r="F38" s="37"/>
      <c r="G38" s="35"/>
      <c r="H38" s="38"/>
      <c r="I38" s="27"/>
      <c r="J38" s="36"/>
    </row>
    <row r="39" spans="1:10" ht="18.75" customHeight="1">
      <c r="A39" s="37"/>
      <c r="B39" s="51"/>
      <c r="C39" s="34"/>
      <c r="D39" s="35"/>
      <c r="E39" s="35"/>
      <c r="F39" s="37"/>
      <c r="G39" s="35"/>
      <c r="H39" s="38"/>
      <c r="I39" s="27"/>
      <c r="J39" s="36"/>
    </row>
    <row r="40" spans="1:10" ht="18.75" customHeight="1" thickBot="1">
      <c r="A40" s="46"/>
      <c r="B40" s="51"/>
      <c r="C40" s="590"/>
      <c r="D40" s="46"/>
      <c r="E40" s="46"/>
      <c r="F40" s="51"/>
      <c r="G40" s="46"/>
      <c r="H40" s="43"/>
      <c r="I40" s="47"/>
      <c r="J40" s="36"/>
    </row>
    <row r="41" spans="1:11" s="615" customFormat="1" ht="21.75" customHeight="1">
      <c r="A41" s="591" t="s">
        <v>35</v>
      </c>
      <c r="B41" s="697"/>
      <c r="C41" s="1069"/>
      <c r="D41" s="698"/>
      <c r="E41" s="698"/>
      <c r="F41" s="701"/>
      <c r="G41" s="699"/>
      <c r="H41" s="1071" t="s">
        <v>358</v>
      </c>
      <c r="I41" s="1043"/>
      <c r="J41" s="700">
        <f>SUM(J18:J40)</f>
        <v>100</v>
      </c>
      <c r="K41" s="614"/>
    </row>
    <row r="42" spans="1:10" ht="30.75" customHeight="1">
      <c r="A42" s="52" t="s">
        <v>34</v>
      </c>
      <c r="B42" s="53"/>
      <c r="C42" s="53"/>
      <c r="D42" s="53"/>
      <c r="E42" s="53"/>
      <c r="F42" s="53"/>
      <c r="G42" s="53"/>
      <c r="H42" s="54"/>
      <c r="I42" s="1044">
        <f>SUM(G18,H18,I20,I23,I29,I31,I32,I33,I35,I40,I41)</f>
        <v>5737.5</v>
      </c>
      <c r="J42" s="36"/>
    </row>
    <row r="43" spans="1:11" s="615" customFormat="1" ht="21.75" customHeight="1">
      <c r="A43" s="53" t="s">
        <v>35</v>
      </c>
      <c r="B43" s="697"/>
      <c r="C43" s="1070"/>
      <c r="D43" s="698"/>
      <c r="E43" s="698"/>
      <c r="F43" s="76"/>
      <c r="G43" s="697"/>
      <c r="H43" s="701" t="s">
        <v>403</v>
      </c>
      <c r="I43" s="1045"/>
      <c r="J43" s="622">
        <f>I43/$I$44*100</f>
        <v>0</v>
      </c>
      <c r="K43" s="614"/>
    </row>
    <row r="44" spans="1:10" ht="30.75" customHeight="1">
      <c r="A44" s="55" t="s">
        <v>33</v>
      </c>
      <c r="B44" s="56"/>
      <c r="C44" s="56"/>
      <c r="D44" s="57"/>
      <c r="E44" s="57"/>
      <c r="F44" s="57"/>
      <c r="G44" s="57"/>
      <c r="H44" s="58"/>
      <c r="I44" s="1046">
        <f>I42+I43</f>
        <v>5737.5</v>
      </c>
      <c r="J44" s="59">
        <f>I44/$I$44*100</f>
        <v>100</v>
      </c>
    </row>
    <row r="45" spans="1:11" s="615" customFormat="1" ht="12">
      <c r="A45" s="49" t="s">
        <v>389</v>
      </c>
      <c r="B45" s="49"/>
      <c r="C45" s="49" t="s">
        <v>18</v>
      </c>
      <c r="D45" s="49"/>
      <c r="E45" s="49"/>
      <c r="F45" s="733"/>
      <c r="G45" s="49"/>
      <c r="H45" s="49"/>
      <c r="I45" s="734" t="s">
        <v>19</v>
      </c>
      <c r="J45" s="693"/>
      <c r="K45" s="614"/>
    </row>
    <row r="46" spans="1:10" ht="12">
      <c r="A46" s="6" t="s">
        <v>253</v>
      </c>
      <c r="B46" s="514"/>
      <c r="C46" s="514"/>
      <c r="D46" s="514"/>
      <c r="E46" s="514"/>
      <c r="F46" s="514"/>
      <c r="G46" s="514"/>
      <c r="H46" s="514"/>
      <c r="I46" s="514"/>
      <c r="J46" s="28"/>
    </row>
    <row r="49" spans="1:11" s="10" customFormat="1" ht="12.75">
      <c r="A49" s="5" t="s">
        <v>2</v>
      </c>
      <c r="B49" s="60" t="s">
        <v>20</v>
      </c>
      <c r="C49" s="61"/>
      <c r="D49" s="61"/>
      <c r="E49" s="61"/>
      <c r="F49" s="61"/>
      <c r="G49" s="62"/>
      <c r="H49" s="62"/>
      <c r="I49" s="62"/>
      <c r="J49" s="62"/>
      <c r="K49" s="63"/>
    </row>
    <row r="50" spans="1:11" s="10" customFormat="1" ht="3.75" customHeight="1">
      <c r="A50" s="5"/>
      <c r="B50" s="60"/>
      <c r="C50" s="61"/>
      <c r="D50" s="61"/>
      <c r="E50" s="61"/>
      <c r="F50" s="61"/>
      <c r="G50" s="62"/>
      <c r="H50" s="62"/>
      <c r="I50" s="62"/>
      <c r="J50" s="62"/>
      <c r="K50" s="63"/>
    </row>
    <row r="51" spans="1:11" s="10" customFormat="1" ht="12.75">
      <c r="A51" s="64"/>
      <c r="K51" s="63"/>
    </row>
    <row r="52" spans="1:11" s="10" customFormat="1" ht="12.75">
      <c r="A52" s="65" t="s">
        <v>21</v>
      </c>
      <c r="B52" s="2"/>
      <c r="C52" s="1"/>
      <c r="K52" s="63"/>
    </row>
    <row r="53" spans="1:11" s="10" customFormat="1" ht="12.75">
      <c r="A53" s="66" t="s">
        <v>22</v>
      </c>
      <c r="B53" s="67" t="s">
        <v>23</v>
      </c>
      <c r="C53" s="68" t="s">
        <v>24</v>
      </c>
      <c r="K53" s="63"/>
    </row>
    <row r="54" spans="1:11" s="10" customFormat="1" ht="12.75">
      <c r="A54" s="69" t="s">
        <v>25</v>
      </c>
      <c r="B54" s="67" t="s">
        <v>23</v>
      </c>
      <c r="C54" s="68" t="s">
        <v>26</v>
      </c>
      <c r="K54" s="63"/>
    </row>
    <row r="55" spans="1:3" ht="12.75">
      <c r="A55" s="70" t="s">
        <v>27</v>
      </c>
      <c r="B55" s="71" t="s">
        <v>23</v>
      </c>
      <c r="C55" s="72" t="s">
        <v>28</v>
      </c>
    </row>
    <row r="56" spans="1:3" ht="12.75">
      <c r="A56" s="73" t="s">
        <v>29</v>
      </c>
      <c r="B56" s="67" t="s">
        <v>23</v>
      </c>
      <c r="C56" s="68" t="s">
        <v>30</v>
      </c>
    </row>
    <row r="57" spans="1:3" ht="12.75">
      <c r="A57" s="74" t="s">
        <v>31</v>
      </c>
      <c r="B57" s="67" t="s">
        <v>23</v>
      </c>
      <c r="C57" s="75" t="s">
        <v>32</v>
      </c>
    </row>
  </sheetData>
  <sheetProtection/>
  <mergeCells count="3">
    <mergeCell ref="J8:O8"/>
    <mergeCell ref="J9:O9"/>
    <mergeCell ref="A9:I9"/>
  </mergeCells>
  <conditionalFormatting sqref="F11">
    <cfRule type="cellIs" priority="1" dxfId="0" operator="greaterThan" stopIfTrue="1">
      <formula>171900</formula>
    </cfRule>
  </conditionalFormatting>
  <dataValidations count="4">
    <dataValidation allowBlank="1" showErrorMessage="1" promptTitle="Degree" prompt="Add the degree (i.e., Ph.D., M.D., R.N., etc.) after each name as applicable.  This info, which is linked to &quot;ENTRBUD-EE-MODULAR,&quot; is required for modular grants." sqref="A13 A15"/>
    <dataValidation allowBlank="1" showInputMessage="1" showErrorMessage="1" promptTitle="Do not input!" prompt="MSSM follows a calender year and does not differentiate between academic and summer months.  Only input effort time in the Calender Month column." errorTitle="Do Not Input" error="MSSM does not follow an academic calender year.  This column must be blank." sqref="D11:E17"/>
    <dataValidation type="whole" operator="lessThanOrEqual" allowBlank="1" showInputMessage="1" showErrorMessage="1" error="This value is invalid.  The NIH salary cap is $199,600." sqref="F11:F17">
      <formula1>199600</formula1>
    </dataValidation>
    <dataValidation allowBlank="1" showInputMessage="1" showErrorMessage="1" promptTitle="Degree" prompt="Add the degree (i.e., Ph.D., M.D., R.N., etc.) after each name as applicable.  This info, which is linked to &quot;ModularPage,&quot; is required for modular grants." sqref="A10"/>
  </dataValidations>
  <printOptions horizontalCentered="1" verticalCentered="1"/>
  <pageMargins left="0.5" right="0.5" top="0.5" bottom="0.5" header="0" footer="0"/>
  <pageSetup fitToHeight="1" fitToWidth="1" horizontalDpi="600" verticalDpi="600" orientation="portrait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9.140625" style="516" customWidth="1"/>
    <col min="2" max="2" width="14.421875" style="516" customWidth="1"/>
    <col min="3" max="3" width="16.28125" style="516" customWidth="1"/>
    <col min="4" max="4" width="8.8515625" style="516" customWidth="1"/>
    <col min="5" max="5" width="6.57421875" style="516" customWidth="1"/>
    <col min="6" max="6" width="11.140625" style="516" customWidth="1"/>
    <col min="7" max="16384" width="9.140625" style="516" customWidth="1"/>
  </cols>
  <sheetData>
    <row r="1" spans="1:10" ht="15">
      <c r="A1" s="217" t="s">
        <v>98</v>
      </c>
      <c r="B1" s="231"/>
      <c r="C1" s="231"/>
      <c r="D1" s="231"/>
      <c r="E1" s="231"/>
      <c r="F1" s="515">
        <v>0</v>
      </c>
      <c r="G1" s="231"/>
      <c r="H1" s="231"/>
      <c r="I1" s="231"/>
      <c r="J1" s="218"/>
    </row>
    <row r="2" spans="1:10" ht="12.75">
      <c r="A2" s="225"/>
      <c r="B2" s="225"/>
      <c r="C2" s="225"/>
      <c r="D2" s="225"/>
      <c r="E2" s="232"/>
      <c r="F2" s="505">
        <f>'Face Page'!$P$3</f>
        <v>41093.48523240741</v>
      </c>
      <c r="G2" s="232"/>
      <c r="H2" s="232"/>
      <c r="I2" s="232"/>
      <c r="J2" s="219"/>
    </row>
    <row r="3" spans="1:10" ht="15.75" thickBot="1">
      <c r="A3" s="506" t="s">
        <v>254</v>
      </c>
      <c r="B3" s="507"/>
      <c r="C3" s="507"/>
      <c r="D3" s="507"/>
      <c r="E3" s="507"/>
      <c r="F3" s="508">
        <f>'Face Page'!$P$5</f>
        <v>41093.48523240741</v>
      </c>
      <c r="G3" s="232"/>
      <c r="H3" s="232"/>
      <c r="I3" s="232"/>
      <c r="J3" s="220"/>
    </row>
    <row r="4" spans="1:6" s="146" customFormat="1" ht="53.25" customHeight="1">
      <c r="A4" s="517" t="s">
        <v>255</v>
      </c>
      <c r="B4" s="510"/>
      <c r="C4" s="518" t="s">
        <v>256</v>
      </c>
      <c r="D4" s="518" t="s">
        <v>257</v>
      </c>
      <c r="E4" s="518" t="s">
        <v>258</v>
      </c>
      <c r="F4" s="518" t="s">
        <v>247</v>
      </c>
    </row>
    <row r="5" spans="1:6" s="146" customFormat="1" ht="12.75">
      <c r="A5" s="519"/>
      <c r="B5" s="520"/>
      <c r="C5" s="521" t="s">
        <v>259</v>
      </c>
      <c r="D5" s="521" t="s">
        <v>260</v>
      </c>
      <c r="E5" s="519">
        <v>1</v>
      </c>
      <c r="F5" s="522">
        <v>28</v>
      </c>
    </row>
    <row r="6" spans="1:6" s="146" customFormat="1" ht="12.75">
      <c r="A6" s="519" t="s">
        <v>261</v>
      </c>
      <c r="B6" s="523">
        <f>CHOOSE(((YEAR('Initial Budget'!G27)-1900)-98)+1,0,12,24,36,48,60,72,84,96,120,144,168,192,216,240)+MONTH('Initial Budget'!G27)</f>
        <v>204</v>
      </c>
      <c r="C6" s="519"/>
      <c r="D6" s="519" t="s">
        <v>262</v>
      </c>
      <c r="E6" s="519">
        <v>2</v>
      </c>
      <c r="F6" s="522">
        <v>28</v>
      </c>
    </row>
    <row r="7" spans="1:6" s="146" customFormat="1" ht="12.75">
      <c r="A7" s="519" t="s">
        <v>263</v>
      </c>
      <c r="B7" s="523">
        <f>CHOOSE(((YEAR('Initial Budget'!I27)-1900)-98)+1,0,12,24,36,48,60,72,84,96,120,144,168,192,216,240)+MONTH('Initial Budget'!I27)</f>
        <v>227</v>
      </c>
      <c r="C7" s="519"/>
      <c r="D7" s="521" t="s">
        <v>264</v>
      </c>
      <c r="E7" s="519">
        <v>3</v>
      </c>
      <c r="F7" s="522">
        <v>28</v>
      </c>
    </row>
    <row r="8" spans="1:6" s="146" customFormat="1" ht="12.75">
      <c r="A8" s="519"/>
      <c r="B8" s="524"/>
      <c r="C8" s="519"/>
      <c r="D8" s="521" t="s">
        <v>265</v>
      </c>
      <c r="E8" s="519">
        <v>4</v>
      </c>
      <c r="F8" s="522">
        <v>28</v>
      </c>
    </row>
    <row r="9" spans="1:6" s="146" customFormat="1" ht="12.75">
      <c r="A9" s="519" t="s">
        <v>266</v>
      </c>
      <c r="B9" s="525" t="str">
        <f>"F"&amp;FIXED(B6+4,0,TRUE)&amp;".."&amp;"F"&amp;FIXED(B7+4,0,TRUE)</f>
        <v>F208..F231</v>
      </c>
      <c r="C9" s="519"/>
      <c r="D9" s="519" t="s">
        <v>267</v>
      </c>
      <c r="E9" s="519">
        <v>5</v>
      </c>
      <c r="F9" s="522">
        <v>28</v>
      </c>
    </row>
    <row r="10" spans="1:6" s="146" customFormat="1" ht="12.75">
      <c r="A10" s="526"/>
      <c r="B10" s="520"/>
      <c r="C10" s="519"/>
      <c r="D10" s="521" t="s">
        <v>268</v>
      </c>
      <c r="E10" s="519">
        <v>6</v>
      </c>
      <c r="F10" s="522">
        <v>26.7</v>
      </c>
    </row>
    <row r="11" spans="1:6" s="146" customFormat="1" ht="12.75">
      <c r="A11" s="526" t="s">
        <v>269</v>
      </c>
      <c r="B11" s="527">
        <f ca="1">AVERAGEA(INDIRECT(B9))</f>
        <v>27.5</v>
      </c>
      <c r="C11" s="519"/>
      <c r="D11" s="521" t="s">
        <v>270</v>
      </c>
      <c r="E11" s="519">
        <v>7</v>
      </c>
      <c r="F11" s="522">
        <v>26.7</v>
      </c>
    </row>
    <row r="12" spans="1:6" s="146" customFormat="1" ht="12.75">
      <c r="A12" s="528"/>
      <c r="B12" s="523"/>
      <c r="C12" s="519"/>
      <c r="D12" s="519" t="s">
        <v>271</v>
      </c>
      <c r="E12" s="519">
        <v>8</v>
      </c>
      <c r="F12" s="522">
        <v>26.7</v>
      </c>
    </row>
    <row r="13" spans="1:6" s="146" customFormat="1" ht="12.75">
      <c r="A13" s="519"/>
      <c r="B13" s="523"/>
      <c r="C13" s="519"/>
      <c r="D13" s="521" t="s">
        <v>272</v>
      </c>
      <c r="E13" s="519">
        <v>9</v>
      </c>
      <c r="F13" s="522">
        <v>26.7</v>
      </c>
    </row>
    <row r="14" spans="1:6" s="146" customFormat="1" ht="12.75">
      <c r="A14" s="529"/>
      <c r="B14" s="523"/>
      <c r="C14" s="519"/>
      <c r="D14" s="521" t="s">
        <v>273</v>
      </c>
      <c r="E14" s="519">
        <v>10</v>
      </c>
      <c r="F14" s="522">
        <v>26.7</v>
      </c>
    </row>
    <row r="15" spans="1:6" s="146" customFormat="1" ht="12.75">
      <c r="A15" s="519"/>
      <c r="B15" s="523"/>
      <c r="C15" s="519"/>
      <c r="D15" s="519" t="s">
        <v>274</v>
      </c>
      <c r="E15" s="519">
        <v>11</v>
      </c>
      <c r="F15" s="522">
        <v>26.7</v>
      </c>
    </row>
    <row r="16" spans="1:6" s="146" customFormat="1" ht="12.75">
      <c r="A16" s="519"/>
      <c r="B16" s="523"/>
      <c r="C16" s="519"/>
      <c r="D16" s="521" t="s">
        <v>275</v>
      </c>
      <c r="E16" s="519">
        <v>12</v>
      </c>
      <c r="F16" s="522">
        <v>26.7</v>
      </c>
    </row>
    <row r="17" spans="1:6" s="146" customFormat="1" ht="12.75">
      <c r="A17" s="519"/>
      <c r="B17" s="523"/>
      <c r="C17" s="146" t="s">
        <v>276</v>
      </c>
      <c r="D17" s="521" t="s">
        <v>260</v>
      </c>
      <c r="E17" s="519">
        <v>13</v>
      </c>
      <c r="F17" s="522">
        <v>26.7</v>
      </c>
    </row>
    <row r="18" spans="1:6" s="146" customFormat="1" ht="12.75">
      <c r="A18" s="519"/>
      <c r="B18" s="523"/>
      <c r="D18" s="519" t="s">
        <v>262</v>
      </c>
      <c r="E18" s="519">
        <v>14</v>
      </c>
      <c r="F18" s="522">
        <v>26.7</v>
      </c>
    </row>
    <row r="19" spans="1:6" s="146" customFormat="1" ht="12.75">
      <c r="A19" s="519"/>
      <c r="B19" s="523"/>
      <c r="D19" s="521" t="s">
        <v>264</v>
      </c>
      <c r="E19" s="519">
        <v>15</v>
      </c>
      <c r="F19" s="522">
        <v>26.7</v>
      </c>
    </row>
    <row r="20" spans="1:6" s="146" customFormat="1" ht="12.75">
      <c r="A20" s="519"/>
      <c r="B20" s="523"/>
      <c r="D20" s="521" t="s">
        <v>265</v>
      </c>
      <c r="E20" s="519">
        <v>16</v>
      </c>
      <c r="F20" s="522">
        <v>26.7</v>
      </c>
    </row>
    <row r="21" spans="1:6" s="146" customFormat="1" ht="12.75">
      <c r="A21" s="519"/>
      <c r="B21" s="520"/>
      <c r="D21" s="519" t="s">
        <v>267</v>
      </c>
      <c r="E21" s="519">
        <v>17</v>
      </c>
      <c r="F21" s="522">
        <v>26.7</v>
      </c>
    </row>
    <row r="22" spans="1:6" s="146" customFormat="1" ht="12.75">
      <c r="A22" s="519"/>
      <c r="B22" s="520"/>
      <c r="D22" s="521" t="s">
        <v>268</v>
      </c>
      <c r="E22" s="519">
        <v>18</v>
      </c>
      <c r="F22" s="522">
        <v>26.7</v>
      </c>
    </row>
    <row r="23" spans="1:6" s="146" customFormat="1" ht="12.75">
      <c r="A23" s="519"/>
      <c r="B23" s="520"/>
      <c r="D23" s="521" t="s">
        <v>270</v>
      </c>
      <c r="E23" s="519">
        <v>19</v>
      </c>
      <c r="F23" s="522">
        <v>26.7</v>
      </c>
    </row>
    <row r="24" spans="1:6" s="146" customFormat="1" ht="12.75">
      <c r="A24" s="519"/>
      <c r="B24" s="520"/>
      <c r="D24" s="519" t="s">
        <v>271</v>
      </c>
      <c r="E24" s="519">
        <v>20</v>
      </c>
      <c r="F24" s="522">
        <v>26.7</v>
      </c>
    </row>
    <row r="25" spans="1:6" s="146" customFormat="1" ht="12.75">
      <c r="A25" s="519"/>
      <c r="B25" s="520"/>
      <c r="D25" s="521" t="s">
        <v>272</v>
      </c>
      <c r="E25" s="519">
        <v>21</v>
      </c>
      <c r="F25" s="522">
        <v>26.7</v>
      </c>
    </row>
    <row r="26" spans="1:6" s="146" customFormat="1" ht="12.75">
      <c r="A26" s="519"/>
      <c r="B26" s="520"/>
      <c r="D26" s="521" t="s">
        <v>273</v>
      </c>
      <c r="E26" s="519">
        <v>22</v>
      </c>
      <c r="F26" s="522">
        <v>26.7</v>
      </c>
    </row>
    <row r="27" spans="1:6" s="146" customFormat="1" ht="12.75">
      <c r="A27" s="519"/>
      <c r="B27" s="520"/>
      <c r="D27" s="519" t="s">
        <v>274</v>
      </c>
      <c r="E27" s="519">
        <v>23</v>
      </c>
      <c r="F27" s="522">
        <v>26.7</v>
      </c>
    </row>
    <row r="28" spans="1:6" s="146" customFormat="1" ht="12.75">
      <c r="A28" s="519"/>
      <c r="B28" s="520"/>
      <c r="D28" s="521" t="s">
        <v>275</v>
      </c>
      <c r="E28" s="519">
        <v>24</v>
      </c>
      <c r="F28" s="522">
        <v>26.7</v>
      </c>
    </row>
    <row r="29" spans="1:6" s="146" customFormat="1" ht="12.75">
      <c r="A29" s="519"/>
      <c r="B29" s="520"/>
      <c r="C29" s="146" t="s">
        <v>277</v>
      </c>
      <c r="D29" s="521" t="s">
        <v>260</v>
      </c>
      <c r="E29" s="519">
        <v>25</v>
      </c>
      <c r="F29" s="522">
        <v>26.7</v>
      </c>
    </row>
    <row r="30" spans="1:6" s="146" customFormat="1" ht="12.75">
      <c r="A30" s="530"/>
      <c r="B30" s="520"/>
      <c r="D30" s="519" t="s">
        <v>262</v>
      </c>
      <c r="E30" s="519">
        <v>26</v>
      </c>
      <c r="F30" s="522">
        <v>26.7</v>
      </c>
    </row>
    <row r="31" spans="1:6" s="146" customFormat="1" ht="12.75">
      <c r="A31" s="519"/>
      <c r="B31" s="520"/>
      <c r="D31" s="521" t="s">
        <v>264</v>
      </c>
      <c r="E31" s="519">
        <v>27</v>
      </c>
      <c r="F31" s="522">
        <v>26.7</v>
      </c>
    </row>
    <row r="32" spans="1:6" s="146" customFormat="1" ht="12.75">
      <c r="A32" s="519"/>
      <c r="B32" s="520"/>
      <c r="D32" s="519" t="s">
        <v>265</v>
      </c>
      <c r="E32" s="519">
        <v>28</v>
      </c>
      <c r="F32" s="522">
        <v>26.7</v>
      </c>
    </row>
    <row r="33" spans="1:6" s="146" customFormat="1" ht="12.75">
      <c r="A33" s="519"/>
      <c r="B33" s="520"/>
      <c r="D33" s="521" t="s">
        <v>267</v>
      </c>
      <c r="E33" s="519">
        <v>29</v>
      </c>
      <c r="F33" s="522">
        <v>26.7</v>
      </c>
    </row>
    <row r="34" spans="1:6" s="146" customFormat="1" ht="12.75">
      <c r="A34" s="531"/>
      <c r="B34" s="520"/>
      <c r="D34" s="521" t="s">
        <v>268</v>
      </c>
      <c r="E34" s="519">
        <v>30</v>
      </c>
      <c r="F34" s="522">
        <v>26.7</v>
      </c>
    </row>
    <row r="35" spans="1:6" s="146" customFormat="1" ht="12.75">
      <c r="A35" s="519"/>
      <c r="B35" s="520"/>
      <c r="D35" s="519" t="s">
        <v>270</v>
      </c>
      <c r="E35" s="519">
        <v>31</v>
      </c>
      <c r="F35" s="522">
        <v>25.1</v>
      </c>
    </row>
    <row r="36" spans="1:6" s="146" customFormat="1" ht="12.75">
      <c r="A36" s="519"/>
      <c r="B36" s="520"/>
      <c r="D36" s="521" t="s">
        <v>271</v>
      </c>
      <c r="E36" s="519">
        <v>32</v>
      </c>
      <c r="F36" s="522">
        <v>25.1</v>
      </c>
    </row>
    <row r="37" spans="1:6" s="146" customFormat="1" ht="12.75">
      <c r="A37" s="519"/>
      <c r="B37" s="520"/>
      <c r="D37" s="521" t="s">
        <v>272</v>
      </c>
      <c r="E37" s="519">
        <v>33</v>
      </c>
      <c r="F37" s="522">
        <v>25.1</v>
      </c>
    </row>
    <row r="38" spans="1:6" s="146" customFormat="1" ht="12.75">
      <c r="A38" s="519"/>
      <c r="B38" s="520"/>
      <c r="D38" s="519" t="s">
        <v>273</v>
      </c>
      <c r="E38" s="519">
        <v>34</v>
      </c>
      <c r="F38" s="522">
        <v>25.1</v>
      </c>
    </row>
    <row r="39" spans="1:6" s="146" customFormat="1" ht="12.75">
      <c r="A39" s="519"/>
      <c r="B39" s="520"/>
      <c r="D39" s="521" t="s">
        <v>274</v>
      </c>
      <c r="E39" s="519">
        <v>35</v>
      </c>
      <c r="F39" s="522">
        <v>25.1</v>
      </c>
    </row>
    <row r="40" spans="1:6" s="146" customFormat="1" ht="12.75">
      <c r="A40" s="519"/>
      <c r="B40" s="520"/>
      <c r="D40" s="521" t="s">
        <v>275</v>
      </c>
      <c r="E40" s="519">
        <v>36</v>
      </c>
      <c r="F40" s="522">
        <v>25.1</v>
      </c>
    </row>
    <row r="41" spans="2:6" s="146" customFormat="1" ht="12.75">
      <c r="B41" s="532"/>
      <c r="C41" s="146" t="s">
        <v>278</v>
      </c>
      <c r="D41" s="519" t="s">
        <v>260</v>
      </c>
      <c r="E41" s="519">
        <v>37</v>
      </c>
      <c r="F41" s="522">
        <v>25.1</v>
      </c>
    </row>
    <row r="42" spans="2:6" s="146" customFormat="1" ht="12.75">
      <c r="B42" s="532"/>
      <c r="D42" s="521" t="s">
        <v>262</v>
      </c>
      <c r="E42" s="519">
        <v>38</v>
      </c>
      <c r="F42" s="522">
        <v>25.1</v>
      </c>
    </row>
    <row r="43" spans="1:6" s="146" customFormat="1" ht="12.75">
      <c r="A43" s="528"/>
      <c r="B43" s="532"/>
      <c r="D43" s="521" t="s">
        <v>264</v>
      </c>
      <c r="E43" s="519">
        <v>39</v>
      </c>
      <c r="F43" s="522">
        <v>25.1</v>
      </c>
    </row>
    <row r="44" spans="2:6" s="146" customFormat="1" ht="12.75">
      <c r="B44" s="532"/>
      <c r="D44" s="519" t="s">
        <v>265</v>
      </c>
      <c r="E44" s="519">
        <v>40</v>
      </c>
      <c r="F44" s="522">
        <v>25.1</v>
      </c>
    </row>
    <row r="45" spans="2:6" s="146" customFormat="1" ht="12.75">
      <c r="B45" s="532"/>
      <c r="D45" s="521" t="s">
        <v>267</v>
      </c>
      <c r="E45" s="519">
        <v>41</v>
      </c>
      <c r="F45" s="522">
        <v>25.1</v>
      </c>
    </row>
    <row r="46" spans="2:6" s="146" customFormat="1" ht="12.75">
      <c r="B46" s="532"/>
      <c r="D46" s="521" t="s">
        <v>268</v>
      </c>
      <c r="E46" s="519">
        <v>42</v>
      </c>
      <c r="F46" s="522">
        <v>25.1</v>
      </c>
    </row>
    <row r="47" spans="2:6" s="146" customFormat="1" ht="12.75">
      <c r="B47" s="532"/>
      <c r="D47" s="519" t="s">
        <v>270</v>
      </c>
      <c r="E47" s="519">
        <v>43</v>
      </c>
      <c r="F47" s="522">
        <v>24.7</v>
      </c>
    </row>
    <row r="48" spans="2:6" s="146" customFormat="1" ht="12.75">
      <c r="B48" s="532"/>
      <c r="D48" s="521" t="s">
        <v>271</v>
      </c>
      <c r="E48" s="519">
        <v>44</v>
      </c>
      <c r="F48" s="522">
        <v>24.7</v>
      </c>
    </row>
    <row r="49" spans="2:6" s="146" customFormat="1" ht="12.75">
      <c r="B49" s="532"/>
      <c r="D49" s="521" t="s">
        <v>272</v>
      </c>
      <c r="E49" s="519">
        <v>45</v>
      </c>
      <c r="F49" s="522">
        <v>24.7</v>
      </c>
    </row>
    <row r="50" spans="2:6" s="146" customFormat="1" ht="12.75">
      <c r="B50" s="532"/>
      <c r="D50" s="519" t="s">
        <v>273</v>
      </c>
      <c r="E50" s="519">
        <v>46</v>
      </c>
      <c r="F50" s="522">
        <v>24.7</v>
      </c>
    </row>
    <row r="51" spans="2:6" s="146" customFormat="1" ht="12.75">
      <c r="B51" s="532"/>
      <c r="D51" s="521" t="s">
        <v>274</v>
      </c>
      <c r="E51" s="519">
        <v>47</v>
      </c>
      <c r="F51" s="522">
        <v>24.7</v>
      </c>
    </row>
    <row r="52" spans="2:6" s="146" customFormat="1" ht="12.75">
      <c r="B52" s="532"/>
      <c r="D52" s="521" t="s">
        <v>275</v>
      </c>
      <c r="E52" s="519">
        <v>48</v>
      </c>
      <c r="F52" s="522">
        <v>24.7</v>
      </c>
    </row>
    <row r="53" spans="2:6" s="146" customFormat="1" ht="12.75">
      <c r="B53" s="532"/>
      <c r="C53" s="146" t="s">
        <v>279</v>
      </c>
      <c r="D53" s="519" t="s">
        <v>260</v>
      </c>
      <c r="E53" s="519">
        <v>49</v>
      </c>
      <c r="F53" s="522">
        <v>24.7</v>
      </c>
    </row>
    <row r="54" spans="2:6" s="146" customFormat="1" ht="12.75">
      <c r="B54" s="532"/>
      <c r="D54" s="521" t="s">
        <v>262</v>
      </c>
      <c r="E54" s="519">
        <v>50</v>
      </c>
      <c r="F54" s="522">
        <v>24.7</v>
      </c>
    </row>
    <row r="55" spans="2:6" s="146" customFormat="1" ht="12.75">
      <c r="B55" s="532"/>
      <c r="D55" s="521" t="s">
        <v>264</v>
      </c>
      <c r="E55" s="519">
        <v>51</v>
      </c>
      <c r="F55" s="522">
        <v>24.7</v>
      </c>
    </row>
    <row r="56" spans="2:6" s="146" customFormat="1" ht="12.75">
      <c r="B56" s="532"/>
      <c r="D56" s="519" t="s">
        <v>265</v>
      </c>
      <c r="E56" s="519">
        <v>52</v>
      </c>
      <c r="F56" s="522">
        <v>24.7</v>
      </c>
    </row>
    <row r="57" spans="2:6" s="146" customFormat="1" ht="12.75">
      <c r="B57" s="532"/>
      <c r="D57" s="521" t="s">
        <v>267</v>
      </c>
      <c r="E57" s="519">
        <v>53</v>
      </c>
      <c r="F57" s="522">
        <v>24.7</v>
      </c>
    </row>
    <row r="58" spans="2:6" s="146" customFormat="1" ht="12.75">
      <c r="B58" s="532"/>
      <c r="D58" s="519" t="s">
        <v>268</v>
      </c>
      <c r="E58" s="519">
        <v>54</v>
      </c>
      <c r="F58" s="522">
        <v>24.7</v>
      </c>
    </row>
    <row r="59" spans="2:6" s="146" customFormat="1" ht="12.75">
      <c r="B59" s="532"/>
      <c r="D59" s="521" t="s">
        <v>270</v>
      </c>
      <c r="E59" s="519">
        <v>55</v>
      </c>
      <c r="F59" s="522">
        <v>24.5</v>
      </c>
    </row>
    <row r="60" spans="2:6" s="146" customFormat="1" ht="12.75">
      <c r="B60" s="532"/>
      <c r="D60" s="521" t="s">
        <v>271</v>
      </c>
      <c r="E60" s="519">
        <v>56</v>
      </c>
      <c r="F60" s="522">
        <v>24.5</v>
      </c>
    </row>
    <row r="61" spans="2:6" s="146" customFormat="1" ht="12.75">
      <c r="B61" s="532"/>
      <c r="D61" s="519" t="s">
        <v>272</v>
      </c>
      <c r="E61" s="519">
        <v>57</v>
      </c>
      <c r="F61" s="522">
        <v>24.5</v>
      </c>
    </row>
    <row r="62" spans="2:6" s="146" customFormat="1" ht="12.75">
      <c r="B62" s="532"/>
      <c r="D62" s="521" t="s">
        <v>273</v>
      </c>
      <c r="E62" s="519">
        <v>58</v>
      </c>
      <c r="F62" s="522">
        <v>24.5</v>
      </c>
    </row>
    <row r="63" spans="2:6" s="146" customFormat="1" ht="12.75">
      <c r="B63" s="532"/>
      <c r="D63" s="521" t="s">
        <v>274</v>
      </c>
      <c r="E63" s="519">
        <v>59</v>
      </c>
      <c r="F63" s="522">
        <v>24.5</v>
      </c>
    </row>
    <row r="64" spans="2:6" s="146" customFormat="1" ht="12.75">
      <c r="B64" s="532"/>
      <c r="D64" s="519" t="s">
        <v>275</v>
      </c>
      <c r="E64" s="519">
        <v>60</v>
      </c>
      <c r="F64" s="522">
        <v>24.5</v>
      </c>
    </row>
    <row r="65" spans="2:6" s="146" customFormat="1" ht="12.75">
      <c r="B65" s="532"/>
      <c r="C65" s="146" t="s">
        <v>280</v>
      </c>
      <c r="D65" s="521" t="s">
        <v>260</v>
      </c>
      <c r="E65" s="519">
        <v>61</v>
      </c>
      <c r="F65" s="522">
        <v>24.5</v>
      </c>
    </row>
    <row r="66" spans="2:6" s="146" customFormat="1" ht="12.75">
      <c r="B66" s="532"/>
      <c r="D66" s="521" t="s">
        <v>262</v>
      </c>
      <c r="E66" s="519">
        <v>62</v>
      </c>
      <c r="F66" s="522">
        <v>24.5</v>
      </c>
    </row>
    <row r="67" spans="2:6" s="146" customFormat="1" ht="12.75">
      <c r="B67" s="532"/>
      <c r="D67" s="519" t="s">
        <v>264</v>
      </c>
      <c r="E67" s="519">
        <v>63</v>
      </c>
      <c r="F67" s="522">
        <v>24.5</v>
      </c>
    </row>
    <row r="68" spans="2:6" s="146" customFormat="1" ht="12.75">
      <c r="B68" s="532"/>
      <c r="D68" s="521" t="s">
        <v>265</v>
      </c>
      <c r="E68" s="519">
        <v>64</v>
      </c>
      <c r="F68" s="522">
        <v>24.5</v>
      </c>
    </row>
    <row r="69" spans="2:6" s="146" customFormat="1" ht="12.75">
      <c r="B69" s="532"/>
      <c r="D69" s="521" t="s">
        <v>267</v>
      </c>
      <c r="E69" s="519">
        <v>65</v>
      </c>
      <c r="F69" s="522">
        <v>24.5</v>
      </c>
    </row>
    <row r="70" spans="2:6" s="146" customFormat="1" ht="12.75">
      <c r="B70" s="532"/>
      <c r="D70" s="519" t="s">
        <v>268</v>
      </c>
      <c r="E70" s="519">
        <v>66</v>
      </c>
      <c r="F70" s="522">
        <v>24.5</v>
      </c>
    </row>
    <row r="71" spans="2:6" s="146" customFormat="1" ht="12.75">
      <c r="B71" s="532"/>
      <c r="D71" s="521" t="s">
        <v>270</v>
      </c>
      <c r="E71" s="519">
        <v>67</v>
      </c>
      <c r="F71" s="522">
        <v>24.5</v>
      </c>
    </row>
    <row r="72" spans="2:6" s="146" customFormat="1" ht="12.75">
      <c r="B72" s="532"/>
      <c r="D72" s="521" t="s">
        <v>271</v>
      </c>
      <c r="E72" s="519">
        <v>68</v>
      </c>
      <c r="F72" s="522">
        <v>24.5</v>
      </c>
    </row>
    <row r="73" spans="2:6" s="146" customFormat="1" ht="12.75">
      <c r="B73" s="532"/>
      <c r="D73" s="519" t="s">
        <v>272</v>
      </c>
      <c r="E73" s="519">
        <v>69</v>
      </c>
      <c r="F73" s="522">
        <v>24.5</v>
      </c>
    </row>
    <row r="74" spans="2:6" s="146" customFormat="1" ht="12.75">
      <c r="B74" s="532"/>
      <c r="D74" s="521" t="s">
        <v>273</v>
      </c>
      <c r="E74" s="519">
        <v>70</v>
      </c>
      <c r="F74" s="522">
        <v>24.5</v>
      </c>
    </row>
    <row r="75" spans="2:6" s="146" customFormat="1" ht="12.75">
      <c r="B75" s="532"/>
      <c r="D75" s="521" t="s">
        <v>274</v>
      </c>
      <c r="E75" s="519">
        <v>71</v>
      </c>
      <c r="F75" s="522">
        <v>24.5</v>
      </c>
    </row>
    <row r="76" spans="2:6" s="146" customFormat="1" ht="12.75">
      <c r="B76" s="532"/>
      <c r="D76" s="519" t="s">
        <v>275</v>
      </c>
      <c r="E76" s="519">
        <v>72</v>
      </c>
      <c r="F76" s="522">
        <v>24.5</v>
      </c>
    </row>
    <row r="77" spans="2:6" s="146" customFormat="1" ht="12.75">
      <c r="B77" s="532"/>
      <c r="C77" s="146" t="s">
        <v>281</v>
      </c>
      <c r="D77" s="521" t="s">
        <v>260</v>
      </c>
      <c r="E77" s="519">
        <v>73</v>
      </c>
      <c r="F77" s="522">
        <v>24.5</v>
      </c>
    </row>
    <row r="78" spans="2:6" s="146" customFormat="1" ht="12.75">
      <c r="B78" s="532"/>
      <c r="C78" s="509"/>
      <c r="D78" s="521" t="s">
        <v>262</v>
      </c>
      <c r="E78" s="519">
        <v>74</v>
      </c>
      <c r="F78" s="522">
        <v>24.5</v>
      </c>
    </row>
    <row r="79" spans="2:6" s="146" customFormat="1" ht="12.75">
      <c r="B79" s="532"/>
      <c r="C79" s="509"/>
      <c r="D79" s="519" t="s">
        <v>264</v>
      </c>
      <c r="E79" s="519">
        <v>75</v>
      </c>
      <c r="F79" s="522">
        <v>24.5</v>
      </c>
    </row>
    <row r="80" spans="2:6" s="146" customFormat="1" ht="12.75">
      <c r="B80" s="532"/>
      <c r="C80" s="509"/>
      <c r="D80" s="521" t="s">
        <v>265</v>
      </c>
      <c r="E80" s="519">
        <v>76</v>
      </c>
      <c r="F80" s="522">
        <v>24.5</v>
      </c>
    </row>
    <row r="81" spans="2:6" s="146" customFormat="1" ht="12.75">
      <c r="B81" s="532"/>
      <c r="C81" s="509"/>
      <c r="D81" s="521" t="s">
        <v>267</v>
      </c>
      <c r="E81" s="519">
        <v>77</v>
      </c>
      <c r="F81" s="522">
        <v>24.5</v>
      </c>
    </row>
    <row r="82" spans="2:6" s="146" customFormat="1" ht="12.75">
      <c r="B82" s="532"/>
      <c r="C82" s="509"/>
      <c r="D82" s="519" t="s">
        <v>268</v>
      </c>
      <c r="E82" s="519">
        <v>78</v>
      </c>
      <c r="F82" s="522">
        <v>24.5</v>
      </c>
    </row>
    <row r="83" spans="2:6" s="146" customFormat="1" ht="12.75">
      <c r="B83" s="532"/>
      <c r="C83" s="509"/>
      <c r="D83" s="521" t="s">
        <v>270</v>
      </c>
      <c r="E83" s="519">
        <v>79</v>
      </c>
      <c r="F83" s="522">
        <v>25.5</v>
      </c>
    </row>
    <row r="84" spans="2:6" s="146" customFormat="1" ht="12.75">
      <c r="B84" s="532"/>
      <c r="C84" s="509"/>
      <c r="D84" s="521" t="s">
        <v>271</v>
      </c>
      <c r="E84" s="519">
        <v>80</v>
      </c>
      <c r="F84" s="522">
        <v>25.5</v>
      </c>
    </row>
    <row r="85" spans="4:6" s="146" customFormat="1" ht="12.75">
      <c r="D85" s="519" t="s">
        <v>272</v>
      </c>
      <c r="E85" s="519">
        <v>81</v>
      </c>
      <c r="F85" s="522">
        <v>25.5</v>
      </c>
    </row>
    <row r="86" spans="4:6" s="146" customFormat="1" ht="12.75">
      <c r="D86" s="521" t="s">
        <v>273</v>
      </c>
      <c r="E86" s="519">
        <v>82</v>
      </c>
      <c r="F86" s="522">
        <v>25.5</v>
      </c>
    </row>
    <row r="87" spans="4:6" s="146" customFormat="1" ht="12.75">
      <c r="D87" s="521" t="s">
        <v>274</v>
      </c>
      <c r="E87" s="519">
        <v>83</v>
      </c>
      <c r="F87" s="522">
        <v>25.5</v>
      </c>
    </row>
    <row r="88" spans="4:6" s="146" customFormat="1" ht="12.75">
      <c r="D88" s="519" t="s">
        <v>275</v>
      </c>
      <c r="E88" s="519">
        <v>84</v>
      </c>
      <c r="F88" s="522">
        <v>25.5</v>
      </c>
    </row>
    <row r="89" spans="3:6" s="146" customFormat="1" ht="12.75">
      <c r="C89" s="146" t="s">
        <v>282</v>
      </c>
      <c r="D89" s="521" t="s">
        <v>260</v>
      </c>
      <c r="E89" s="519">
        <v>85</v>
      </c>
      <c r="F89" s="522">
        <v>25.5</v>
      </c>
    </row>
    <row r="90" spans="4:6" s="146" customFormat="1" ht="12.75">
      <c r="D90" s="521" t="s">
        <v>262</v>
      </c>
      <c r="E90" s="519">
        <v>86</v>
      </c>
      <c r="F90" s="522">
        <v>25.5</v>
      </c>
    </row>
    <row r="91" spans="4:6" s="146" customFormat="1" ht="12.75">
      <c r="D91" s="519" t="s">
        <v>264</v>
      </c>
      <c r="E91" s="519">
        <v>87</v>
      </c>
      <c r="F91" s="522">
        <v>25.5</v>
      </c>
    </row>
    <row r="92" spans="4:6" s="146" customFormat="1" ht="12.75">
      <c r="D92" s="521" t="s">
        <v>265</v>
      </c>
      <c r="E92" s="519">
        <v>88</v>
      </c>
      <c r="F92" s="522">
        <v>25.5</v>
      </c>
    </row>
    <row r="93" spans="4:6" s="146" customFormat="1" ht="12.75">
      <c r="D93" s="521" t="s">
        <v>267</v>
      </c>
      <c r="E93" s="519">
        <v>89</v>
      </c>
      <c r="F93" s="522">
        <v>25.5</v>
      </c>
    </row>
    <row r="94" spans="4:6" s="146" customFormat="1" ht="12.75">
      <c r="D94" s="519" t="s">
        <v>268</v>
      </c>
      <c r="E94" s="519">
        <v>90</v>
      </c>
      <c r="F94" s="522">
        <v>26.5</v>
      </c>
    </row>
    <row r="95" spans="4:6" s="146" customFormat="1" ht="12.75">
      <c r="D95" s="521" t="s">
        <v>270</v>
      </c>
      <c r="E95" s="519">
        <v>91</v>
      </c>
      <c r="F95" s="522">
        <v>26.5</v>
      </c>
    </row>
    <row r="96" spans="4:6" s="146" customFormat="1" ht="12.75">
      <c r="D96" s="521" t="s">
        <v>271</v>
      </c>
      <c r="E96" s="519">
        <v>92</v>
      </c>
      <c r="F96" s="522">
        <v>26.5</v>
      </c>
    </row>
    <row r="97" spans="4:6" s="146" customFormat="1" ht="12.75">
      <c r="D97" s="519" t="s">
        <v>272</v>
      </c>
      <c r="E97" s="519">
        <v>93</v>
      </c>
      <c r="F97" s="522">
        <v>26.5</v>
      </c>
    </row>
    <row r="98" spans="4:6" s="146" customFormat="1" ht="12.75">
      <c r="D98" s="521" t="s">
        <v>273</v>
      </c>
      <c r="E98" s="519">
        <v>94</v>
      </c>
      <c r="F98" s="522">
        <v>26.5</v>
      </c>
    </row>
    <row r="99" spans="4:6" s="146" customFormat="1" ht="12.75">
      <c r="D99" s="521" t="s">
        <v>274</v>
      </c>
      <c r="E99" s="519">
        <v>95</v>
      </c>
      <c r="F99" s="522">
        <v>26.5</v>
      </c>
    </row>
    <row r="100" spans="4:6" s="146" customFormat="1" ht="12.75">
      <c r="D100" s="519" t="s">
        <v>275</v>
      </c>
      <c r="E100" s="519">
        <v>96</v>
      </c>
      <c r="F100" s="522">
        <v>26.5</v>
      </c>
    </row>
    <row r="101" spans="3:6" s="146" customFormat="1" ht="12.75">
      <c r="C101" s="146" t="s">
        <v>283</v>
      </c>
      <c r="D101" s="521" t="s">
        <v>260</v>
      </c>
      <c r="E101" s="519">
        <v>97</v>
      </c>
      <c r="F101" s="522">
        <v>26.5</v>
      </c>
    </row>
    <row r="102" spans="4:6" s="146" customFormat="1" ht="12.75">
      <c r="D102" s="521" t="s">
        <v>262</v>
      </c>
      <c r="E102" s="519">
        <v>98</v>
      </c>
      <c r="F102" s="522">
        <v>26.5</v>
      </c>
    </row>
    <row r="103" spans="4:6" s="146" customFormat="1" ht="12.75">
      <c r="D103" s="519" t="s">
        <v>264</v>
      </c>
      <c r="E103" s="519">
        <v>99</v>
      </c>
      <c r="F103" s="522">
        <v>26.5</v>
      </c>
    </row>
    <row r="104" spans="4:6" s="146" customFormat="1" ht="12.75">
      <c r="D104" s="521" t="s">
        <v>265</v>
      </c>
      <c r="E104" s="519">
        <v>100</v>
      </c>
      <c r="F104" s="522">
        <v>26.5</v>
      </c>
    </row>
    <row r="105" spans="4:6" s="146" customFormat="1" ht="12.75">
      <c r="D105" s="521" t="s">
        <v>267</v>
      </c>
      <c r="E105" s="519">
        <v>101</v>
      </c>
      <c r="F105" s="522">
        <v>26.5</v>
      </c>
    </row>
    <row r="106" spans="4:6" s="146" customFormat="1" ht="12.75">
      <c r="D106" s="519" t="s">
        <v>268</v>
      </c>
      <c r="E106" s="519">
        <v>102</v>
      </c>
      <c r="F106" s="522">
        <v>26.5</v>
      </c>
    </row>
    <row r="107" spans="4:6" s="146" customFormat="1" ht="12.75">
      <c r="D107" s="521" t="s">
        <v>270</v>
      </c>
      <c r="E107" s="519">
        <v>103</v>
      </c>
      <c r="F107" s="522">
        <v>26.5</v>
      </c>
    </row>
    <row r="108" spans="4:6" s="146" customFormat="1" ht="12.75">
      <c r="D108" s="521" t="s">
        <v>271</v>
      </c>
      <c r="E108" s="519">
        <v>104</v>
      </c>
      <c r="F108" s="522">
        <v>26.5</v>
      </c>
    </row>
    <row r="109" spans="4:6" s="146" customFormat="1" ht="12.75">
      <c r="D109" s="519" t="s">
        <v>272</v>
      </c>
      <c r="E109" s="519">
        <v>105</v>
      </c>
      <c r="F109" s="522">
        <v>26.5</v>
      </c>
    </row>
    <row r="110" spans="4:6" s="146" customFormat="1" ht="12.75">
      <c r="D110" s="521" t="s">
        <v>273</v>
      </c>
      <c r="E110" s="519">
        <v>106</v>
      </c>
      <c r="F110" s="522">
        <v>26.5</v>
      </c>
    </row>
    <row r="111" spans="4:6" s="146" customFormat="1" ht="12.75">
      <c r="D111" s="521" t="s">
        <v>274</v>
      </c>
      <c r="E111" s="519">
        <v>107</v>
      </c>
      <c r="F111" s="522">
        <v>26.5</v>
      </c>
    </row>
    <row r="112" spans="4:6" s="146" customFormat="1" ht="12.75">
      <c r="D112" s="519" t="s">
        <v>275</v>
      </c>
      <c r="E112" s="519">
        <v>108</v>
      </c>
      <c r="F112" s="522">
        <v>26.5</v>
      </c>
    </row>
    <row r="113" spans="3:6" s="146" customFormat="1" ht="12.75">
      <c r="C113" s="146" t="s">
        <v>284</v>
      </c>
      <c r="D113" s="521" t="s">
        <v>260</v>
      </c>
      <c r="E113" s="519">
        <v>109</v>
      </c>
      <c r="F113" s="522">
        <v>26.5</v>
      </c>
    </row>
    <row r="114" spans="4:6" s="146" customFormat="1" ht="12.75">
      <c r="D114" s="521" t="s">
        <v>262</v>
      </c>
      <c r="E114" s="519">
        <v>110</v>
      </c>
      <c r="F114" s="522">
        <v>26.5</v>
      </c>
    </row>
    <row r="115" spans="4:6" s="146" customFormat="1" ht="12.75">
      <c r="D115" s="519" t="s">
        <v>264</v>
      </c>
      <c r="E115" s="519">
        <v>111</v>
      </c>
      <c r="F115" s="522">
        <v>26.5</v>
      </c>
    </row>
    <row r="116" spans="4:6" s="146" customFormat="1" ht="12.75">
      <c r="D116" s="521" t="s">
        <v>265</v>
      </c>
      <c r="E116" s="519">
        <v>112</v>
      </c>
      <c r="F116" s="522">
        <v>26.5</v>
      </c>
    </row>
    <row r="117" spans="4:6" s="146" customFormat="1" ht="12.75">
      <c r="D117" s="521" t="s">
        <v>267</v>
      </c>
      <c r="E117" s="519">
        <v>113</v>
      </c>
      <c r="F117" s="522">
        <v>26.5</v>
      </c>
    </row>
    <row r="118" spans="4:6" s="146" customFormat="1" ht="12.75">
      <c r="D118" s="519" t="s">
        <v>268</v>
      </c>
      <c r="E118" s="519">
        <v>114</v>
      </c>
      <c r="F118" s="522">
        <v>26.5</v>
      </c>
    </row>
    <row r="119" spans="4:6" s="146" customFormat="1" ht="12.75">
      <c r="D119" s="521" t="s">
        <v>270</v>
      </c>
      <c r="E119" s="519">
        <v>115</v>
      </c>
      <c r="F119" s="522">
        <v>26.5</v>
      </c>
    </row>
    <row r="120" spans="4:6" s="146" customFormat="1" ht="12.75">
      <c r="D120" s="521" t="s">
        <v>271</v>
      </c>
      <c r="E120" s="519">
        <v>116</v>
      </c>
      <c r="F120" s="522">
        <v>26.5</v>
      </c>
    </row>
    <row r="121" spans="4:6" s="146" customFormat="1" ht="12.75">
      <c r="D121" s="519" t="s">
        <v>272</v>
      </c>
      <c r="E121" s="519">
        <v>117</v>
      </c>
      <c r="F121" s="522">
        <v>26.5</v>
      </c>
    </row>
    <row r="122" spans="4:6" s="146" customFormat="1" ht="12.75">
      <c r="D122" s="521" t="s">
        <v>273</v>
      </c>
      <c r="E122" s="519">
        <v>118</v>
      </c>
      <c r="F122" s="522">
        <v>26.5</v>
      </c>
    </row>
    <row r="123" spans="4:6" s="146" customFormat="1" ht="12.75">
      <c r="D123" s="521" t="s">
        <v>274</v>
      </c>
      <c r="E123" s="519">
        <v>119</v>
      </c>
      <c r="F123" s="522">
        <v>26.5</v>
      </c>
    </row>
    <row r="124" spans="4:6" s="146" customFormat="1" ht="12.75">
      <c r="D124" s="519" t="s">
        <v>275</v>
      </c>
      <c r="E124" s="519">
        <v>120</v>
      </c>
      <c r="F124" s="522">
        <v>26.5</v>
      </c>
    </row>
    <row r="125" spans="3:6" s="146" customFormat="1" ht="12.75">
      <c r="C125" s="146" t="s">
        <v>285</v>
      </c>
      <c r="D125" s="521" t="s">
        <v>260</v>
      </c>
      <c r="E125" s="146">
        <v>121</v>
      </c>
      <c r="F125" s="522">
        <v>26.5</v>
      </c>
    </row>
    <row r="126" spans="4:6" s="146" customFormat="1" ht="12.75">
      <c r="D126" s="521" t="s">
        <v>262</v>
      </c>
      <c r="E126" s="146">
        <v>122</v>
      </c>
      <c r="F126" s="522">
        <v>26.5</v>
      </c>
    </row>
    <row r="127" spans="4:6" s="146" customFormat="1" ht="12.75">
      <c r="D127" s="519" t="s">
        <v>264</v>
      </c>
      <c r="E127" s="146">
        <v>123</v>
      </c>
      <c r="F127" s="522">
        <v>26.5</v>
      </c>
    </row>
    <row r="128" spans="4:6" s="146" customFormat="1" ht="12.75">
      <c r="D128" s="521" t="s">
        <v>265</v>
      </c>
      <c r="E128" s="146">
        <v>124</v>
      </c>
      <c r="F128" s="522">
        <v>26.5</v>
      </c>
    </row>
    <row r="129" spans="4:6" s="146" customFormat="1" ht="12.75">
      <c r="D129" s="521" t="s">
        <v>267</v>
      </c>
      <c r="E129" s="146">
        <v>125</v>
      </c>
      <c r="F129" s="522">
        <v>26.5</v>
      </c>
    </row>
    <row r="130" spans="4:6" s="146" customFormat="1" ht="12.75">
      <c r="D130" s="519" t="s">
        <v>268</v>
      </c>
      <c r="E130" s="146">
        <v>126</v>
      </c>
      <c r="F130" s="522">
        <v>26.5</v>
      </c>
    </row>
    <row r="131" spans="4:6" s="146" customFormat="1" ht="12.75">
      <c r="D131" s="521" t="s">
        <v>270</v>
      </c>
      <c r="E131" s="146">
        <v>127</v>
      </c>
      <c r="F131" s="522">
        <v>26.5</v>
      </c>
    </row>
    <row r="132" spans="4:6" s="146" customFormat="1" ht="12.75">
      <c r="D132" s="521" t="s">
        <v>271</v>
      </c>
      <c r="E132" s="146">
        <v>128</v>
      </c>
      <c r="F132" s="522">
        <v>26.5</v>
      </c>
    </row>
    <row r="133" spans="4:6" s="146" customFormat="1" ht="12.75">
      <c r="D133" s="519" t="s">
        <v>272</v>
      </c>
      <c r="E133" s="146">
        <v>129</v>
      </c>
      <c r="F133" s="522">
        <v>26.5</v>
      </c>
    </row>
    <row r="134" spans="4:6" s="146" customFormat="1" ht="12.75">
      <c r="D134" s="521" t="s">
        <v>273</v>
      </c>
      <c r="E134" s="146">
        <v>130</v>
      </c>
      <c r="F134" s="522">
        <v>26.5</v>
      </c>
    </row>
    <row r="135" spans="4:6" s="146" customFormat="1" ht="12.75">
      <c r="D135" s="521" t="s">
        <v>274</v>
      </c>
      <c r="E135" s="146">
        <v>131</v>
      </c>
      <c r="F135" s="522">
        <v>26.5</v>
      </c>
    </row>
    <row r="136" spans="4:6" s="146" customFormat="1" ht="12.75">
      <c r="D136" s="519" t="s">
        <v>275</v>
      </c>
      <c r="E136" s="146">
        <v>132</v>
      </c>
      <c r="F136" s="522">
        <v>26.5</v>
      </c>
    </row>
    <row r="137" spans="3:6" s="146" customFormat="1" ht="12.75">
      <c r="C137" s="146" t="s">
        <v>286</v>
      </c>
      <c r="D137" s="521" t="s">
        <v>260</v>
      </c>
      <c r="E137" s="146">
        <v>133</v>
      </c>
      <c r="F137" s="522">
        <v>26.5</v>
      </c>
    </row>
    <row r="138" spans="4:6" s="146" customFormat="1" ht="12.75">
      <c r="D138" s="521" t="s">
        <v>262</v>
      </c>
      <c r="E138" s="146">
        <v>134</v>
      </c>
      <c r="F138" s="522">
        <v>26.5</v>
      </c>
    </row>
    <row r="139" spans="4:6" s="146" customFormat="1" ht="12.75">
      <c r="D139" s="519" t="s">
        <v>264</v>
      </c>
      <c r="E139" s="146">
        <v>135</v>
      </c>
      <c r="F139" s="522">
        <v>26.5</v>
      </c>
    </row>
    <row r="140" spans="4:6" s="146" customFormat="1" ht="12.75">
      <c r="D140" s="521" t="s">
        <v>265</v>
      </c>
      <c r="E140" s="146">
        <v>136</v>
      </c>
      <c r="F140" s="522">
        <v>26.5</v>
      </c>
    </row>
    <row r="141" spans="4:6" s="146" customFormat="1" ht="12.75">
      <c r="D141" s="521" t="s">
        <v>267</v>
      </c>
      <c r="E141" s="146">
        <v>137</v>
      </c>
      <c r="F141" s="522">
        <v>26.5</v>
      </c>
    </row>
    <row r="142" spans="4:6" s="146" customFormat="1" ht="12.75">
      <c r="D142" s="519" t="s">
        <v>268</v>
      </c>
      <c r="E142" s="146">
        <v>138</v>
      </c>
      <c r="F142" s="522">
        <v>26.5</v>
      </c>
    </row>
    <row r="143" spans="4:6" s="146" customFormat="1" ht="12.75">
      <c r="D143" s="521" t="s">
        <v>270</v>
      </c>
      <c r="E143" s="146">
        <v>139</v>
      </c>
      <c r="F143" s="522">
        <v>26.5</v>
      </c>
    </row>
    <row r="144" spans="4:6" s="146" customFormat="1" ht="12.75">
      <c r="D144" s="521" t="s">
        <v>271</v>
      </c>
      <c r="E144" s="146">
        <v>140</v>
      </c>
      <c r="F144" s="522">
        <v>26.5</v>
      </c>
    </row>
    <row r="145" spans="4:6" s="146" customFormat="1" ht="12.75">
      <c r="D145" s="519" t="s">
        <v>272</v>
      </c>
      <c r="E145" s="146">
        <v>141</v>
      </c>
      <c r="F145" s="522">
        <v>26.5</v>
      </c>
    </row>
    <row r="146" spans="4:6" s="146" customFormat="1" ht="12.75">
      <c r="D146" s="521" t="s">
        <v>273</v>
      </c>
      <c r="E146" s="146">
        <v>142</v>
      </c>
      <c r="F146" s="522">
        <v>26.5</v>
      </c>
    </row>
    <row r="147" spans="4:6" s="146" customFormat="1" ht="12.75">
      <c r="D147" s="521" t="s">
        <v>274</v>
      </c>
      <c r="E147" s="146">
        <v>143</v>
      </c>
      <c r="F147" s="522">
        <v>26.5</v>
      </c>
    </row>
    <row r="148" spans="4:6" s="146" customFormat="1" ht="12.75">
      <c r="D148" s="519" t="s">
        <v>275</v>
      </c>
      <c r="E148" s="146">
        <v>144</v>
      </c>
      <c r="F148" s="522">
        <v>26.5</v>
      </c>
    </row>
    <row r="149" spans="3:6" s="146" customFormat="1" ht="12.75">
      <c r="C149" s="146" t="s">
        <v>287</v>
      </c>
      <c r="D149" s="521" t="s">
        <v>260</v>
      </c>
      <c r="E149" s="146">
        <v>145</v>
      </c>
      <c r="F149" s="522">
        <v>26.5</v>
      </c>
    </row>
    <row r="150" spans="4:6" s="146" customFormat="1" ht="12.75">
      <c r="D150" s="521" t="s">
        <v>262</v>
      </c>
      <c r="E150" s="146">
        <v>146</v>
      </c>
      <c r="F150" s="522">
        <v>26.5</v>
      </c>
    </row>
    <row r="151" spans="4:6" s="146" customFormat="1" ht="12.75">
      <c r="D151" s="519" t="s">
        <v>264</v>
      </c>
      <c r="E151" s="146">
        <v>147</v>
      </c>
      <c r="F151" s="522">
        <v>26.5</v>
      </c>
    </row>
    <row r="152" spans="4:6" s="146" customFormat="1" ht="12.75">
      <c r="D152" s="521" t="s">
        <v>265</v>
      </c>
      <c r="E152" s="146">
        <v>148</v>
      </c>
      <c r="F152" s="522">
        <v>26.5</v>
      </c>
    </row>
    <row r="153" spans="4:6" s="146" customFormat="1" ht="12.75">
      <c r="D153" s="521" t="s">
        <v>267</v>
      </c>
      <c r="E153" s="146">
        <v>149</v>
      </c>
      <c r="F153" s="522">
        <v>26.5</v>
      </c>
    </row>
    <row r="154" spans="4:6" s="146" customFormat="1" ht="12.75">
      <c r="D154" s="519" t="s">
        <v>268</v>
      </c>
      <c r="E154" s="146">
        <v>150</v>
      </c>
      <c r="F154" s="522">
        <v>26.5</v>
      </c>
    </row>
    <row r="155" spans="4:6" s="146" customFormat="1" ht="12.75">
      <c r="D155" s="521" t="s">
        <v>270</v>
      </c>
      <c r="E155" s="146">
        <v>151</v>
      </c>
      <c r="F155" s="522">
        <v>26.5</v>
      </c>
    </row>
    <row r="156" spans="4:6" s="146" customFormat="1" ht="12.75">
      <c r="D156" s="521" t="s">
        <v>271</v>
      </c>
      <c r="E156" s="146">
        <v>152</v>
      </c>
      <c r="F156" s="522">
        <v>26.5</v>
      </c>
    </row>
    <row r="157" spans="4:6" s="146" customFormat="1" ht="12.75">
      <c r="D157" s="519" t="s">
        <v>272</v>
      </c>
      <c r="E157" s="146">
        <v>153</v>
      </c>
      <c r="F157" s="522">
        <v>26.5</v>
      </c>
    </row>
    <row r="158" spans="4:6" s="146" customFormat="1" ht="12.75">
      <c r="D158" s="521" t="s">
        <v>273</v>
      </c>
      <c r="E158" s="146">
        <v>154</v>
      </c>
      <c r="F158" s="522">
        <v>26.5</v>
      </c>
    </row>
    <row r="159" spans="4:6" s="146" customFormat="1" ht="12.75">
      <c r="D159" s="521" t="s">
        <v>274</v>
      </c>
      <c r="E159" s="146">
        <v>155</v>
      </c>
      <c r="F159" s="522">
        <v>26.5</v>
      </c>
    </row>
    <row r="160" spans="4:6" s="146" customFormat="1" ht="12.75">
      <c r="D160" s="519" t="s">
        <v>275</v>
      </c>
      <c r="E160" s="146">
        <v>156</v>
      </c>
      <c r="F160" s="522">
        <v>26.5</v>
      </c>
    </row>
    <row r="161" spans="3:6" s="146" customFormat="1" ht="12.75">
      <c r="C161" s="146" t="s">
        <v>288</v>
      </c>
      <c r="D161" s="521" t="s">
        <v>260</v>
      </c>
      <c r="E161" s="146">
        <v>157</v>
      </c>
      <c r="F161" s="522">
        <v>26.5</v>
      </c>
    </row>
    <row r="162" spans="4:6" s="146" customFormat="1" ht="12.75">
      <c r="D162" s="521" t="s">
        <v>262</v>
      </c>
      <c r="E162" s="146">
        <v>158</v>
      </c>
      <c r="F162" s="522">
        <v>26.5</v>
      </c>
    </row>
    <row r="163" spans="4:6" s="146" customFormat="1" ht="12.75">
      <c r="D163" s="519" t="s">
        <v>264</v>
      </c>
      <c r="E163" s="146">
        <v>159</v>
      </c>
      <c r="F163" s="522">
        <v>26.5</v>
      </c>
    </row>
    <row r="164" spans="4:6" s="146" customFormat="1" ht="12.75">
      <c r="D164" s="521" t="s">
        <v>265</v>
      </c>
      <c r="E164" s="146">
        <v>160</v>
      </c>
      <c r="F164" s="522">
        <v>26.5</v>
      </c>
    </row>
    <row r="165" spans="4:6" s="146" customFormat="1" ht="12.75">
      <c r="D165" s="521" t="s">
        <v>267</v>
      </c>
      <c r="E165" s="146">
        <v>161</v>
      </c>
      <c r="F165" s="522">
        <v>26.5</v>
      </c>
    </row>
    <row r="166" spans="4:6" s="146" customFormat="1" ht="12.75">
      <c r="D166" s="519" t="s">
        <v>268</v>
      </c>
      <c r="E166" s="146">
        <v>162</v>
      </c>
      <c r="F166" s="522">
        <v>26.5</v>
      </c>
    </row>
    <row r="167" spans="4:6" s="146" customFormat="1" ht="12.75">
      <c r="D167" s="521" t="s">
        <v>270</v>
      </c>
      <c r="E167" s="146">
        <v>163</v>
      </c>
      <c r="F167" s="522">
        <v>26.5</v>
      </c>
    </row>
    <row r="168" spans="4:6" s="146" customFormat="1" ht="12.75">
      <c r="D168" s="521" t="s">
        <v>271</v>
      </c>
      <c r="E168" s="146">
        <v>164</v>
      </c>
      <c r="F168" s="522">
        <v>26.5</v>
      </c>
    </row>
    <row r="169" spans="4:6" s="146" customFormat="1" ht="12.75">
      <c r="D169" s="519" t="s">
        <v>272</v>
      </c>
      <c r="E169" s="146">
        <v>165</v>
      </c>
      <c r="F169" s="522">
        <v>26.5</v>
      </c>
    </row>
    <row r="170" spans="4:6" s="146" customFormat="1" ht="12.75">
      <c r="D170" s="521" t="s">
        <v>273</v>
      </c>
      <c r="E170" s="146">
        <v>166</v>
      </c>
      <c r="F170" s="522">
        <v>26.5</v>
      </c>
    </row>
    <row r="171" spans="4:6" s="146" customFormat="1" ht="12.75">
      <c r="D171" s="521" t="s">
        <v>274</v>
      </c>
      <c r="E171" s="146">
        <v>167</v>
      </c>
      <c r="F171" s="522">
        <v>26.5</v>
      </c>
    </row>
    <row r="172" spans="4:6" s="146" customFormat="1" ht="12.75">
      <c r="D172" s="519" t="s">
        <v>275</v>
      </c>
      <c r="E172" s="146">
        <v>168</v>
      </c>
      <c r="F172" s="522">
        <v>26.5</v>
      </c>
    </row>
    <row r="173" spans="3:6" s="146" customFormat="1" ht="12.75">
      <c r="C173" s="146" t="s">
        <v>289</v>
      </c>
      <c r="D173" s="521" t="s">
        <v>260</v>
      </c>
      <c r="E173" s="146">
        <v>169</v>
      </c>
      <c r="F173" s="522">
        <v>27.5</v>
      </c>
    </row>
    <row r="174" spans="4:6" s="146" customFormat="1" ht="12.75">
      <c r="D174" s="521" t="s">
        <v>262</v>
      </c>
      <c r="E174" s="146">
        <v>170</v>
      </c>
      <c r="F174" s="522">
        <v>27.5</v>
      </c>
    </row>
    <row r="175" spans="4:6" s="146" customFormat="1" ht="12.75">
      <c r="D175" s="519" t="s">
        <v>264</v>
      </c>
      <c r="E175" s="146">
        <v>171</v>
      </c>
      <c r="F175" s="522">
        <v>27.5</v>
      </c>
    </row>
    <row r="176" spans="4:6" s="146" customFormat="1" ht="12.75">
      <c r="D176" s="521" t="s">
        <v>265</v>
      </c>
      <c r="E176" s="146">
        <v>172</v>
      </c>
      <c r="F176" s="522">
        <v>27.5</v>
      </c>
    </row>
    <row r="177" spans="4:6" s="146" customFormat="1" ht="12.75">
      <c r="D177" s="521" t="s">
        <v>267</v>
      </c>
      <c r="E177" s="146">
        <v>173</v>
      </c>
      <c r="F177" s="522">
        <v>27.5</v>
      </c>
    </row>
    <row r="178" spans="4:6" s="146" customFormat="1" ht="12.75">
      <c r="D178" s="519" t="s">
        <v>268</v>
      </c>
      <c r="E178" s="146">
        <v>174</v>
      </c>
      <c r="F178" s="522">
        <v>27.5</v>
      </c>
    </row>
    <row r="179" spans="4:6" s="146" customFormat="1" ht="12.75">
      <c r="D179" s="521" t="s">
        <v>270</v>
      </c>
      <c r="E179" s="146">
        <v>175</v>
      </c>
      <c r="F179" s="522">
        <v>27.5</v>
      </c>
    </row>
    <row r="180" spans="4:6" s="146" customFormat="1" ht="12.75">
      <c r="D180" s="521" t="s">
        <v>271</v>
      </c>
      <c r="E180" s="146">
        <v>176</v>
      </c>
      <c r="F180" s="522">
        <v>27.5</v>
      </c>
    </row>
    <row r="181" spans="4:6" s="146" customFormat="1" ht="12.75">
      <c r="D181" s="519" t="s">
        <v>272</v>
      </c>
      <c r="E181" s="146">
        <v>177</v>
      </c>
      <c r="F181" s="522">
        <v>27.5</v>
      </c>
    </row>
    <row r="182" spans="4:6" s="146" customFormat="1" ht="12.75">
      <c r="D182" s="521" t="s">
        <v>273</v>
      </c>
      <c r="E182" s="146">
        <v>178</v>
      </c>
      <c r="F182" s="522">
        <v>27.5</v>
      </c>
    </row>
    <row r="183" spans="4:6" s="146" customFormat="1" ht="12.75">
      <c r="D183" s="521" t="s">
        <v>274</v>
      </c>
      <c r="E183" s="146">
        <v>179</v>
      </c>
      <c r="F183" s="522">
        <v>27.5</v>
      </c>
    </row>
    <row r="184" spans="4:6" s="146" customFormat="1" ht="12.75">
      <c r="D184" s="519" t="s">
        <v>275</v>
      </c>
      <c r="E184" s="146">
        <v>180</v>
      </c>
      <c r="F184" s="522">
        <v>27.5</v>
      </c>
    </row>
    <row r="185" spans="3:6" s="146" customFormat="1" ht="12.75">
      <c r="C185" s="146" t="s">
        <v>317</v>
      </c>
      <c r="D185" s="521" t="s">
        <v>260</v>
      </c>
      <c r="E185" s="146">
        <v>181</v>
      </c>
      <c r="F185" s="522">
        <v>27.5</v>
      </c>
    </row>
    <row r="186" spans="4:6" s="146" customFormat="1" ht="12.75">
      <c r="D186" s="521" t="s">
        <v>262</v>
      </c>
      <c r="E186" s="146">
        <v>182</v>
      </c>
      <c r="F186" s="522">
        <v>27.5</v>
      </c>
    </row>
    <row r="187" spans="4:6" s="146" customFormat="1" ht="12.75">
      <c r="D187" s="519" t="s">
        <v>264</v>
      </c>
      <c r="E187" s="146">
        <v>183</v>
      </c>
      <c r="F187" s="522">
        <v>27.5</v>
      </c>
    </row>
    <row r="188" spans="4:6" s="146" customFormat="1" ht="12.75">
      <c r="D188" s="521" t="s">
        <v>265</v>
      </c>
      <c r="E188" s="146">
        <v>184</v>
      </c>
      <c r="F188" s="522">
        <v>27.5</v>
      </c>
    </row>
    <row r="189" spans="4:6" s="146" customFormat="1" ht="12.75">
      <c r="D189" s="521" t="s">
        <v>267</v>
      </c>
      <c r="E189" s="146">
        <v>185</v>
      </c>
      <c r="F189" s="522">
        <v>27.5</v>
      </c>
    </row>
    <row r="190" spans="4:6" s="146" customFormat="1" ht="12.75">
      <c r="D190" s="519" t="s">
        <v>268</v>
      </c>
      <c r="E190" s="146">
        <v>186</v>
      </c>
      <c r="F190" s="522">
        <v>27.5</v>
      </c>
    </row>
    <row r="191" spans="4:6" s="146" customFormat="1" ht="12.75">
      <c r="D191" s="521" t="s">
        <v>270</v>
      </c>
      <c r="E191" s="146">
        <v>187</v>
      </c>
      <c r="F191" s="522">
        <v>27.5</v>
      </c>
    </row>
    <row r="192" spans="4:6" s="146" customFormat="1" ht="12.75">
      <c r="D192" s="521" t="s">
        <v>271</v>
      </c>
      <c r="E192" s="146">
        <v>188</v>
      </c>
      <c r="F192" s="522">
        <v>27.5</v>
      </c>
    </row>
    <row r="193" spans="4:6" s="146" customFormat="1" ht="12.75">
      <c r="D193" s="519" t="s">
        <v>272</v>
      </c>
      <c r="E193" s="146">
        <v>189</v>
      </c>
      <c r="F193" s="522">
        <v>27.5</v>
      </c>
    </row>
    <row r="194" spans="4:6" s="146" customFormat="1" ht="12.75">
      <c r="D194" s="521" t="s">
        <v>273</v>
      </c>
      <c r="E194" s="146">
        <v>190</v>
      </c>
      <c r="F194" s="522">
        <v>27.5</v>
      </c>
    </row>
    <row r="195" spans="4:6" s="146" customFormat="1" ht="12.75">
      <c r="D195" s="521" t="s">
        <v>274</v>
      </c>
      <c r="E195" s="146">
        <v>191</v>
      </c>
      <c r="F195" s="522">
        <v>27.5</v>
      </c>
    </row>
    <row r="196" spans="4:6" s="146" customFormat="1" ht="12.75">
      <c r="D196" s="519" t="s">
        <v>275</v>
      </c>
      <c r="E196" s="146">
        <v>192</v>
      </c>
      <c r="F196" s="522">
        <v>27.5</v>
      </c>
    </row>
    <row r="197" spans="3:6" s="146" customFormat="1" ht="12.75">
      <c r="C197" s="146" t="s">
        <v>318</v>
      </c>
      <c r="D197" s="521" t="s">
        <v>260</v>
      </c>
      <c r="E197" s="146">
        <v>193</v>
      </c>
      <c r="F197" s="522">
        <v>27.5</v>
      </c>
    </row>
    <row r="198" spans="4:6" s="146" customFormat="1" ht="12.75">
      <c r="D198" s="521" t="s">
        <v>262</v>
      </c>
      <c r="E198" s="146">
        <v>194</v>
      </c>
      <c r="F198" s="522">
        <v>27.5</v>
      </c>
    </row>
    <row r="199" spans="4:6" s="146" customFormat="1" ht="12.75">
      <c r="D199" s="519" t="s">
        <v>264</v>
      </c>
      <c r="E199" s="146">
        <v>195</v>
      </c>
      <c r="F199" s="522">
        <v>27.5</v>
      </c>
    </row>
    <row r="200" spans="4:6" s="146" customFormat="1" ht="12.75">
      <c r="D200" s="521" t="s">
        <v>265</v>
      </c>
      <c r="E200" s="146">
        <v>196</v>
      </c>
      <c r="F200" s="522">
        <v>27.5</v>
      </c>
    </row>
    <row r="201" spans="4:6" s="146" customFormat="1" ht="12.75">
      <c r="D201" s="521" t="s">
        <v>267</v>
      </c>
      <c r="E201" s="146">
        <v>197</v>
      </c>
      <c r="F201" s="522">
        <v>27.5</v>
      </c>
    </row>
    <row r="202" spans="4:6" s="146" customFormat="1" ht="12.75">
      <c r="D202" s="519" t="s">
        <v>268</v>
      </c>
      <c r="E202" s="146">
        <v>198</v>
      </c>
      <c r="F202" s="522">
        <v>27.5</v>
      </c>
    </row>
    <row r="203" spans="4:6" s="146" customFormat="1" ht="12.75">
      <c r="D203" s="521" t="s">
        <v>270</v>
      </c>
      <c r="E203" s="146">
        <v>199</v>
      </c>
      <c r="F203" s="522">
        <v>27.5</v>
      </c>
    </row>
    <row r="204" spans="4:6" s="146" customFormat="1" ht="12.75">
      <c r="D204" s="521" t="s">
        <v>271</v>
      </c>
      <c r="E204" s="146">
        <v>200</v>
      </c>
      <c r="F204" s="522">
        <v>27.5</v>
      </c>
    </row>
    <row r="205" spans="4:6" s="146" customFormat="1" ht="12.75">
      <c r="D205" s="519" t="s">
        <v>272</v>
      </c>
      <c r="E205" s="146">
        <v>201</v>
      </c>
      <c r="F205" s="522">
        <v>27.5</v>
      </c>
    </row>
    <row r="206" spans="4:6" s="146" customFormat="1" ht="12.75">
      <c r="D206" s="521" t="s">
        <v>273</v>
      </c>
      <c r="E206" s="146">
        <v>202</v>
      </c>
      <c r="F206" s="522">
        <v>27.5</v>
      </c>
    </row>
    <row r="207" spans="4:6" s="146" customFormat="1" ht="12.75">
      <c r="D207" s="521" t="s">
        <v>274</v>
      </c>
      <c r="E207" s="146">
        <v>203</v>
      </c>
      <c r="F207" s="522">
        <v>27.5</v>
      </c>
    </row>
    <row r="208" spans="4:6" s="146" customFormat="1" ht="12.75">
      <c r="D208" s="519" t="s">
        <v>275</v>
      </c>
      <c r="E208" s="146">
        <v>204</v>
      </c>
      <c r="F208" s="522">
        <v>27.5</v>
      </c>
    </row>
    <row r="209" spans="3:6" s="146" customFormat="1" ht="12.75">
      <c r="C209" s="146" t="s">
        <v>319</v>
      </c>
      <c r="D209" s="521" t="s">
        <v>260</v>
      </c>
      <c r="E209" s="146">
        <v>205</v>
      </c>
      <c r="F209" s="522">
        <v>27.5</v>
      </c>
    </row>
    <row r="210" spans="4:6" s="146" customFormat="1" ht="12.75">
      <c r="D210" s="521" t="s">
        <v>262</v>
      </c>
      <c r="E210" s="146">
        <v>206</v>
      </c>
      <c r="F210" s="522">
        <v>27.5</v>
      </c>
    </row>
    <row r="211" spans="4:6" s="146" customFormat="1" ht="12.75">
      <c r="D211" s="519" t="s">
        <v>264</v>
      </c>
      <c r="E211" s="146">
        <v>207</v>
      </c>
      <c r="F211" s="522">
        <v>27.5</v>
      </c>
    </row>
    <row r="212" spans="4:6" s="146" customFormat="1" ht="12.75">
      <c r="D212" s="521" t="s">
        <v>265</v>
      </c>
      <c r="E212" s="146">
        <v>208</v>
      </c>
      <c r="F212" s="522">
        <v>27.5</v>
      </c>
    </row>
    <row r="213" spans="4:6" s="146" customFormat="1" ht="12.75">
      <c r="D213" s="521" t="s">
        <v>267</v>
      </c>
      <c r="E213" s="146">
        <v>209</v>
      </c>
      <c r="F213" s="522">
        <v>27.5</v>
      </c>
    </row>
    <row r="214" spans="4:6" s="146" customFormat="1" ht="12.75">
      <c r="D214" s="519" t="s">
        <v>268</v>
      </c>
      <c r="E214" s="146">
        <v>210</v>
      </c>
      <c r="F214" s="522">
        <v>27.5</v>
      </c>
    </row>
    <row r="215" spans="4:6" s="146" customFormat="1" ht="12.75">
      <c r="D215" s="521" t="s">
        <v>270</v>
      </c>
      <c r="E215" s="146">
        <v>211</v>
      </c>
      <c r="F215" s="522">
        <v>27.5</v>
      </c>
    </row>
    <row r="216" spans="4:6" s="146" customFormat="1" ht="12.75">
      <c r="D216" s="521" t="s">
        <v>271</v>
      </c>
      <c r="E216" s="146">
        <v>212</v>
      </c>
      <c r="F216" s="522">
        <v>27.5</v>
      </c>
    </row>
    <row r="217" spans="4:6" s="146" customFormat="1" ht="12.75">
      <c r="D217" s="519" t="s">
        <v>272</v>
      </c>
      <c r="E217" s="146">
        <v>213</v>
      </c>
      <c r="F217" s="522">
        <v>27.5</v>
      </c>
    </row>
    <row r="218" spans="4:6" s="146" customFormat="1" ht="12.75">
      <c r="D218" s="521" t="s">
        <v>273</v>
      </c>
      <c r="E218" s="146">
        <v>214</v>
      </c>
      <c r="F218" s="522">
        <v>27.5</v>
      </c>
    </row>
    <row r="219" spans="4:6" s="146" customFormat="1" ht="12.75">
      <c r="D219" s="521" t="s">
        <v>274</v>
      </c>
      <c r="E219" s="146">
        <v>215</v>
      </c>
      <c r="F219" s="522">
        <v>27.5</v>
      </c>
    </row>
    <row r="220" spans="4:6" s="146" customFormat="1" ht="12.75">
      <c r="D220" s="519" t="s">
        <v>275</v>
      </c>
      <c r="E220" s="146">
        <v>216</v>
      </c>
      <c r="F220" s="522">
        <v>27.5</v>
      </c>
    </row>
    <row r="221" spans="3:6" s="146" customFormat="1" ht="12.75">
      <c r="C221" s="146" t="s">
        <v>320</v>
      </c>
      <c r="D221" s="521" t="s">
        <v>260</v>
      </c>
      <c r="E221" s="146">
        <v>217</v>
      </c>
      <c r="F221" s="522">
        <v>27.5</v>
      </c>
    </row>
    <row r="222" spans="4:6" s="146" customFormat="1" ht="12.75">
      <c r="D222" s="521" t="s">
        <v>262</v>
      </c>
      <c r="E222" s="146">
        <v>218</v>
      </c>
      <c r="F222" s="522">
        <v>27.5</v>
      </c>
    </row>
    <row r="223" spans="4:6" s="146" customFormat="1" ht="12.75">
      <c r="D223" s="519" t="s">
        <v>264</v>
      </c>
      <c r="E223" s="146">
        <v>219</v>
      </c>
      <c r="F223" s="522">
        <v>27.5</v>
      </c>
    </row>
    <row r="224" spans="4:6" s="146" customFormat="1" ht="12.75">
      <c r="D224" s="521" t="s">
        <v>265</v>
      </c>
      <c r="E224" s="146">
        <v>220</v>
      </c>
      <c r="F224" s="522">
        <v>27.5</v>
      </c>
    </row>
    <row r="225" spans="4:6" s="146" customFormat="1" ht="12.75">
      <c r="D225" s="521" t="s">
        <v>267</v>
      </c>
      <c r="E225" s="146">
        <v>221</v>
      </c>
      <c r="F225" s="522">
        <v>27.5</v>
      </c>
    </row>
    <row r="226" spans="4:6" s="146" customFormat="1" ht="12.75">
      <c r="D226" s="519" t="s">
        <v>268</v>
      </c>
      <c r="E226" s="146">
        <v>222</v>
      </c>
      <c r="F226" s="522">
        <v>27.5</v>
      </c>
    </row>
    <row r="227" spans="4:6" s="146" customFormat="1" ht="12.75">
      <c r="D227" s="521" t="s">
        <v>270</v>
      </c>
      <c r="E227" s="146">
        <v>223</v>
      </c>
      <c r="F227" s="522">
        <v>27.5</v>
      </c>
    </row>
    <row r="228" spans="4:6" s="146" customFormat="1" ht="12.75">
      <c r="D228" s="521" t="s">
        <v>271</v>
      </c>
      <c r="E228" s="146">
        <v>224</v>
      </c>
      <c r="F228" s="522">
        <v>27.5</v>
      </c>
    </row>
    <row r="229" spans="4:6" s="146" customFormat="1" ht="12.75">
      <c r="D229" s="519" t="s">
        <v>272</v>
      </c>
      <c r="E229" s="146">
        <v>225</v>
      </c>
      <c r="F229" s="522">
        <v>27.5</v>
      </c>
    </row>
    <row r="230" spans="4:6" s="146" customFormat="1" ht="12.75">
      <c r="D230" s="521" t="s">
        <v>273</v>
      </c>
      <c r="E230" s="146">
        <v>226</v>
      </c>
      <c r="F230" s="522">
        <v>27.5</v>
      </c>
    </row>
    <row r="231" spans="4:6" s="146" customFormat="1" ht="12.75">
      <c r="D231" s="521" t="s">
        <v>274</v>
      </c>
      <c r="E231" s="146">
        <v>227</v>
      </c>
      <c r="F231" s="522">
        <v>27.5</v>
      </c>
    </row>
    <row r="232" spans="4:6" s="146" customFormat="1" ht="12.75">
      <c r="D232" s="519" t="s">
        <v>275</v>
      </c>
      <c r="E232" s="146">
        <v>228</v>
      </c>
      <c r="F232" s="522">
        <v>27.5</v>
      </c>
    </row>
    <row r="233" spans="3:6" s="146" customFormat="1" ht="12.75">
      <c r="C233" s="146" t="s">
        <v>321</v>
      </c>
      <c r="D233" s="521" t="s">
        <v>260</v>
      </c>
      <c r="E233" s="146">
        <v>229</v>
      </c>
      <c r="F233" s="522">
        <v>27.5</v>
      </c>
    </row>
    <row r="234" spans="4:6" s="146" customFormat="1" ht="12.75">
      <c r="D234" s="521" t="s">
        <v>262</v>
      </c>
      <c r="E234" s="146">
        <v>230</v>
      </c>
      <c r="F234" s="522">
        <v>27.5</v>
      </c>
    </row>
    <row r="235" spans="4:6" s="146" customFormat="1" ht="12.75">
      <c r="D235" s="519" t="s">
        <v>264</v>
      </c>
      <c r="E235" s="146">
        <v>231</v>
      </c>
      <c r="F235" s="522">
        <v>27.5</v>
      </c>
    </row>
    <row r="236" spans="4:6" s="146" customFormat="1" ht="12.75">
      <c r="D236" s="521" t="s">
        <v>265</v>
      </c>
      <c r="E236" s="146">
        <v>232</v>
      </c>
      <c r="F236" s="522">
        <v>27.5</v>
      </c>
    </row>
    <row r="237" spans="4:6" s="146" customFormat="1" ht="12.75">
      <c r="D237" s="521" t="s">
        <v>267</v>
      </c>
      <c r="E237" s="146">
        <v>233</v>
      </c>
      <c r="F237" s="522">
        <v>27.5</v>
      </c>
    </row>
    <row r="238" spans="4:6" s="146" customFormat="1" ht="12.75">
      <c r="D238" s="519" t="s">
        <v>268</v>
      </c>
      <c r="E238" s="146">
        <v>234</v>
      </c>
      <c r="F238" s="522">
        <v>27.5</v>
      </c>
    </row>
    <row r="239" spans="4:6" s="146" customFormat="1" ht="12.75">
      <c r="D239" s="521" t="s">
        <v>270</v>
      </c>
      <c r="E239" s="146">
        <v>235</v>
      </c>
      <c r="F239" s="522">
        <v>27.5</v>
      </c>
    </row>
    <row r="240" spans="4:6" s="146" customFormat="1" ht="12.75">
      <c r="D240" s="521" t="s">
        <v>271</v>
      </c>
      <c r="E240" s="146">
        <v>236</v>
      </c>
      <c r="F240" s="522">
        <v>27.5</v>
      </c>
    </row>
    <row r="241" spans="4:6" s="146" customFormat="1" ht="12.75">
      <c r="D241" s="519" t="s">
        <v>272</v>
      </c>
      <c r="E241" s="146">
        <v>237</v>
      </c>
      <c r="F241" s="522">
        <v>27.5</v>
      </c>
    </row>
    <row r="242" spans="4:6" s="146" customFormat="1" ht="12.75">
      <c r="D242" s="521" t="s">
        <v>273</v>
      </c>
      <c r="E242" s="146">
        <v>238</v>
      </c>
      <c r="F242" s="522">
        <v>27.5</v>
      </c>
    </row>
    <row r="243" spans="4:6" s="146" customFormat="1" ht="12.75">
      <c r="D243" s="521" t="s">
        <v>274</v>
      </c>
      <c r="E243" s="146">
        <v>239</v>
      </c>
      <c r="F243" s="522">
        <v>27.5</v>
      </c>
    </row>
    <row r="244" spans="4:6" s="146" customFormat="1" ht="12.75">
      <c r="D244" s="519" t="s">
        <v>275</v>
      </c>
      <c r="E244" s="146">
        <v>240</v>
      </c>
      <c r="F244" s="522">
        <v>27.5</v>
      </c>
    </row>
    <row r="245" spans="3:6" s="146" customFormat="1" ht="12.75">
      <c r="C245" s="146" t="s">
        <v>322</v>
      </c>
      <c r="D245" s="521" t="s">
        <v>260</v>
      </c>
      <c r="E245" s="146">
        <v>241</v>
      </c>
      <c r="F245" s="522">
        <v>27.5</v>
      </c>
    </row>
    <row r="246" spans="4:6" s="146" customFormat="1" ht="12.75">
      <c r="D246" s="521" t="s">
        <v>262</v>
      </c>
      <c r="E246" s="146">
        <v>242</v>
      </c>
      <c r="F246" s="522">
        <v>27.5</v>
      </c>
    </row>
    <row r="247" spans="4:6" s="146" customFormat="1" ht="12.75">
      <c r="D247" s="519" t="s">
        <v>264</v>
      </c>
      <c r="E247" s="146">
        <v>243</v>
      </c>
      <c r="F247" s="522">
        <v>27.5</v>
      </c>
    </row>
    <row r="248" spans="4:6" s="146" customFormat="1" ht="12.75">
      <c r="D248" s="521" t="s">
        <v>265</v>
      </c>
      <c r="E248" s="146">
        <v>244</v>
      </c>
      <c r="F248" s="522">
        <v>27.5</v>
      </c>
    </row>
    <row r="249" spans="4:6" s="146" customFormat="1" ht="12.75">
      <c r="D249" s="521" t="s">
        <v>267</v>
      </c>
      <c r="E249" s="146">
        <v>245</v>
      </c>
      <c r="F249" s="522">
        <v>27.5</v>
      </c>
    </row>
    <row r="250" spans="4:6" s="146" customFormat="1" ht="12.75">
      <c r="D250" s="519" t="s">
        <v>268</v>
      </c>
      <c r="E250" s="146">
        <v>246</v>
      </c>
      <c r="F250" s="522">
        <v>27.5</v>
      </c>
    </row>
    <row r="251" spans="4:6" s="146" customFormat="1" ht="12.75">
      <c r="D251" s="521" t="s">
        <v>270</v>
      </c>
      <c r="E251" s="146">
        <v>247</v>
      </c>
      <c r="F251" s="522">
        <v>27.5</v>
      </c>
    </row>
    <row r="252" spans="4:6" ht="12.75">
      <c r="D252" s="521" t="s">
        <v>271</v>
      </c>
      <c r="E252" s="516">
        <v>248</v>
      </c>
      <c r="F252" s="522">
        <v>27.5</v>
      </c>
    </row>
    <row r="253" spans="4:6" ht="12.75">
      <c r="D253" s="519" t="s">
        <v>272</v>
      </c>
      <c r="E253" s="516">
        <v>249</v>
      </c>
      <c r="F253" s="522">
        <v>27.5</v>
      </c>
    </row>
    <row r="254" spans="4:6" ht="12.75">
      <c r="D254" s="521" t="s">
        <v>273</v>
      </c>
      <c r="E254" s="516">
        <v>250</v>
      </c>
      <c r="F254" s="522">
        <v>27.5</v>
      </c>
    </row>
    <row r="255" spans="4:6" ht="12.75">
      <c r="D255" s="521" t="s">
        <v>274</v>
      </c>
      <c r="E255" s="516">
        <v>251</v>
      </c>
      <c r="F255" s="522">
        <v>27.5</v>
      </c>
    </row>
    <row r="256" spans="4:6" ht="12.75">
      <c r="D256" s="519" t="s">
        <v>275</v>
      </c>
      <c r="E256" s="516">
        <v>252</v>
      </c>
      <c r="F256" s="522">
        <v>27.5</v>
      </c>
    </row>
    <row r="257" spans="3:6" ht="12.75">
      <c r="C257" s="516" t="s">
        <v>323</v>
      </c>
      <c r="D257" s="521" t="s">
        <v>260</v>
      </c>
      <c r="E257" s="516">
        <v>253</v>
      </c>
      <c r="F257" s="522">
        <v>27.5</v>
      </c>
    </row>
    <row r="258" spans="4:6" ht="12.75">
      <c r="D258" s="521" t="s">
        <v>262</v>
      </c>
      <c r="E258" s="516">
        <v>254</v>
      </c>
      <c r="F258" s="522">
        <v>27.5</v>
      </c>
    </row>
    <row r="259" spans="4:6" ht="12.75">
      <c r="D259" s="519" t="s">
        <v>264</v>
      </c>
      <c r="E259" s="516">
        <v>255</v>
      </c>
      <c r="F259" s="522">
        <v>27.5</v>
      </c>
    </row>
    <row r="260" spans="4:6" ht="12.75">
      <c r="D260" s="521" t="s">
        <v>265</v>
      </c>
      <c r="E260" s="516">
        <v>256</v>
      </c>
      <c r="F260" s="522">
        <v>27.5</v>
      </c>
    </row>
    <row r="261" spans="4:6" ht="12.75">
      <c r="D261" s="521" t="s">
        <v>267</v>
      </c>
      <c r="E261" s="516">
        <v>257</v>
      </c>
      <c r="F261" s="522">
        <v>27.5</v>
      </c>
    </row>
    <row r="262" spans="4:6" ht="12.75">
      <c r="D262" s="519" t="s">
        <v>268</v>
      </c>
      <c r="E262" s="516">
        <v>258</v>
      </c>
      <c r="F262" s="522">
        <v>27.5</v>
      </c>
    </row>
    <row r="263" spans="4:6" ht="12.75">
      <c r="D263" s="521" t="s">
        <v>270</v>
      </c>
      <c r="E263" s="516">
        <v>259</v>
      </c>
      <c r="F263" s="522">
        <v>27.5</v>
      </c>
    </row>
    <row r="264" spans="4:6" ht="12.75">
      <c r="D264" s="521" t="s">
        <v>271</v>
      </c>
      <c r="E264" s="516">
        <v>260</v>
      </c>
      <c r="F264" s="522">
        <v>27.5</v>
      </c>
    </row>
    <row r="265" spans="4:6" ht="12.75">
      <c r="D265" s="519" t="s">
        <v>272</v>
      </c>
      <c r="E265" s="516">
        <v>261</v>
      </c>
      <c r="F265" s="522">
        <v>27.5</v>
      </c>
    </row>
    <row r="266" spans="4:6" ht="12.75">
      <c r="D266" s="521" t="s">
        <v>273</v>
      </c>
      <c r="E266" s="516">
        <v>262</v>
      </c>
      <c r="F266" s="522">
        <v>27.5</v>
      </c>
    </row>
    <row r="267" spans="4:6" ht="12.75">
      <c r="D267" s="521" t="s">
        <v>274</v>
      </c>
      <c r="E267" s="516">
        <v>263</v>
      </c>
      <c r="F267" s="522">
        <v>27.5</v>
      </c>
    </row>
    <row r="268" spans="4:6" ht="12.75">
      <c r="D268" s="519" t="s">
        <v>275</v>
      </c>
      <c r="E268" s="516">
        <v>264</v>
      </c>
      <c r="F268" s="522">
        <v>27.5</v>
      </c>
    </row>
    <row r="269" spans="3:6" ht="12.75">
      <c r="C269" s="516" t="s">
        <v>324</v>
      </c>
      <c r="D269" s="521" t="s">
        <v>260</v>
      </c>
      <c r="E269" s="516">
        <v>265</v>
      </c>
      <c r="F269" s="522">
        <v>27.5</v>
      </c>
    </row>
    <row r="270" spans="4:6" ht="12.75">
      <c r="D270" s="521" t="s">
        <v>262</v>
      </c>
      <c r="E270" s="516">
        <v>266</v>
      </c>
      <c r="F270" s="522">
        <v>27.5</v>
      </c>
    </row>
    <row r="271" spans="4:6" ht="12.75">
      <c r="D271" s="519" t="s">
        <v>264</v>
      </c>
      <c r="E271" s="516">
        <v>267</v>
      </c>
      <c r="F271" s="522">
        <v>27.5</v>
      </c>
    </row>
    <row r="272" spans="4:6" ht="12.75">
      <c r="D272" s="521" t="s">
        <v>265</v>
      </c>
      <c r="E272" s="516">
        <v>268</v>
      </c>
      <c r="F272" s="522">
        <v>27.5</v>
      </c>
    </row>
    <row r="273" spans="4:6" ht="12.75">
      <c r="D273" s="521" t="s">
        <v>267</v>
      </c>
      <c r="E273" s="516">
        <v>269</v>
      </c>
      <c r="F273" s="522">
        <v>27.5</v>
      </c>
    </row>
    <row r="274" spans="4:6" ht="12.75">
      <c r="D274" s="519" t="s">
        <v>268</v>
      </c>
      <c r="E274" s="516">
        <v>270</v>
      </c>
      <c r="F274" s="522">
        <v>27.5</v>
      </c>
    </row>
    <row r="275" spans="4:6" ht="12.75">
      <c r="D275" s="521" t="s">
        <v>270</v>
      </c>
      <c r="E275" s="516">
        <v>271</v>
      </c>
      <c r="F275" s="522">
        <v>27.5</v>
      </c>
    </row>
    <row r="276" spans="4:6" ht="12.75">
      <c r="D276" s="521" t="s">
        <v>271</v>
      </c>
      <c r="E276" s="516">
        <v>272</v>
      </c>
      <c r="F276" s="522">
        <v>27.5</v>
      </c>
    </row>
    <row r="277" spans="4:6" ht="12.75">
      <c r="D277" s="519" t="s">
        <v>272</v>
      </c>
      <c r="E277" s="516">
        <v>273</v>
      </c>
      <c r="F277" s="522">
        <v>27.5</v>
      </c>
    </row>
    <row r="278" spans="4:6" ht="12.75">
      <c r="D278" s="521" t="s">
        <v>273</v>
      </c>
      <c r="E278" s="516">
        <v>274</v>
      </c>
      <c r="F278" s="522">
        <v>27.5</v>
      </c>
    </row>
    <row r="279" spans="4:6" ht="12.75">
      <c r="D279" s="521" t="s">
        <v>274</v>
      </c>
      <c r="E279" s="516">
        <v>275</v>
      </c>
      <c r="F279" s="522">
        <v>27.5</v>
      </c>
    </row>
    <row r="280" spans="4:6" ht="12.75">
      <c r="D280" s="519" t="s">
        <v>275</v>
      </c>
      <c r="E280" s="516">
        <v>276</v>
      </c>
      <c r="F280" s="522">
        <v>27.5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MSSM</dc:creator>
  <cp:keywords/>
  <dc:description/>
  <cp:lastModifiedBy>Keelie D. Jones</cp:lastModifiedBy>
  <cp:lastPrinted>2011-10-03T15:18:03Z</cp:lastPrinted>
  <dcterms:created xsi:type="dcterms:W3CDTF">2005-01-24T21:30:04Z</dcterms:created>
  <dcterms:modified xsi:type="dcterms:W3CDTF">2012-07-03T15:38:56Z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-977388272</vt:i4>
  </property>
  <property fmtid="{D5CDD505-2E9C-101B-9397-08002B2CF9AE}" pid="3" name="_EmailSubject">
    <vt:lpwstr>grants and contracts: application info and what's new</vt:lpwstr>
  </property>
  <property fmtid="{D5CDD505-2E9C-101B-9397-08002B2CF9AE}" pid="4" name="_AuthorEmail">
    <vt:lpwstr>polly.schultz@exchange.mssm.edu</vt:lpwstr>
  </property>
  <property fmtid="{D5CDD505-2E9C-101B-9397-08002B2CF9AE}" pid="5" name="_AuthorEmailDisplayName">
    <vt:lpwstr>Schultz, Polly</vt:lpwstr>
  </property>
  <property fmtid="{D5CDD505-2E9C-101B-9397-08002B2CF9AE}" pid="6" name="_PreviousAdHocReviewCycleID">
    <vt:i4>-301533178</vt:i4>
  </property>
  <property fmtid="{D5CDD505-2E9C-101B-9397-08002B2CF9AE}" pid="7" name="_ReviewingToolsShownOnce">
    <vt:lpwstr/>
  </property>
</Properties>
</file>